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A404\Desktop\Z SENATU\"/>
    </mc:Choice>
  </mc:AlternateContent>
  <xr:revisionPtr revIDLastSave="0" documentId="8_{63FAF2AD-8644-4748-BCA6-7CC2BB4C9C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dagogika I stopnia ST" sheetId="4" r:id="rId1"/>
  </sheets>
  <definedNames>
    <definedName name="_xlnm.Print_Area" localSheetId="0">'Pedagogika I stopnia ST'!$A$1:$Z$166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1" i="4" l="1"/>
  <c r="J32" i="4"/>
  <c r="Y51" i="4"/>
  <c r="W51" i="4"/>
  <c r="O51" i="4"/>
  <c r="P131" i="4"/>
  <c r="O131" i="4"/>
  <c r="Y104" i="4"/>
  <c r="W104" i="4"/>
  <c r="U104" i="4"/>
  <c r="S104" i="4"/>
  <c r="O104" i="4"/>
  <c r="Q104" i="4"/>
  <c r="Z131" i="4"/>
  <c r="X131" i="4"/>
  <c r="W131" i="4"/>
  <c r="V131" i="4"/>
  <c r="T131" i="4"/>
  <c r="K131" i="4"/>
  <c r="J131" i="4"/>
  <c r="H131" i="4"/>
  <c r="Y112" i="4"/>
  <c r="V112" i="4"/>
  <c r="U112" i="4"/>
  <c r="S112" i="4"/>
  <c r="R112" i="4"/>
  <c r="Q112" i="4"/>
  <c r="P112" i="4"/>
  <c r="J112" i="4"/>
  <c r="X108" i="4"/>
  <c r="T108" i="4"/>
  <c r="S108" i="4"/>
  <c r="N108" i="4"/>
  <c r="K108" i="4"/>
  <c r="Z75" i="4"/>
  <c r="X75" i="4"/>
  <c r="W75" i="4"/>
  <c r="V75" i="4"/>
  <c r="U75" i="4"/>
  <c r="T75" i="4"/>
  <c r="S75" i="4"/>
  <c r="P75" i="4"/>
  <c r="O75" i="4"/>
  <c r="K75" i="4"/>
  <c r="J75" i="4"/>
  <c r="I75" i="4"/>
  <c r="H75" i="4"/>
  <c r="X69" i="4"/>
  <c r="V69" i="4"/>
  <c r="U69" i="4"/>
  <c r="T69" i="4"/>
  <c r="S69" i="4"/>
  <c r="N69" i="4"/>
  <c r="K69" i="4"/>
  <c r="Y55" i="4"/>
  <c r="X55" i="4"/>
  <c r="T55" i="4"/>
  <c r="S55" i="4"/>
  <c r="R55" i="4"/>
  <c r="Q55" i="4"/>
  <c r="P55" i="4"/>
  <c r="K55" i="4"/>
  <c r="J55" i="4"/>
  <c r="F46" i="4"/>
  <c r="V32" i="4"/>
  <c r="T32" i="4"/>
  <c r="Z28" i="4"/>
  <c r="U28" i="4"/>
  <c r="S28" i="4"/>
  <c r="K28" i="4"/>
  <c r="Y18" i="4"/>
  <c r="T18" i="4"/>
  <c r="R18" i="4"/>
  <c r="Q18" i="4"/>
  <c r="N18" i="4"/>
  <c r="K18" i="4"/>
  <c r="S10" i="4"/>
  <c r="R10" i="4"/>
  <c r="Q10" i="4"/>
  <c r="J10" i="4"/>
  <c r="H46" i="4"/>
  <c r="W46" i="4"/>
  <c r="Y46" i="4"/>
  <c r="G46" i="4"/>
  <c r="Q102" i="4" l="1"/>
  <c r="O102" i="4"/>
  <c r="W102" i="4"/>
  <c r="Y102" i="4"/>
  <c r="S102" i="4"/>
  <c r="U102" i="4"/>
  <c r="J49" i="4"/>
  <c r="G144" i="4"/>
  <c r="G18" i="4"/>
  <c r="G10" i="4"/>
  <c r="G131" i="4"/>
  <c r="F75" i="4"/>
  <c r="F55" i="4"/>
  <c r="Y148" i="4" l="1"/>
  <c r="Q148" i="4"/>
  <c r="Q152" i="4" s="1"/>
  <c r="O148" i="4"/>
  <c r="G100" i="4"/>
  <c r="G75" i="4"/>
  <c r="F131" i="4"/>
  <c r="O152" i="4" l="1"/>
  <c r="U148" i="4"/>
  <c r="U51" i="4"/>
  <c r="O146" i="4" l="1"/>
  <c r="U131" i="4"/>
  <c r="I112" i="4" l="1"/>
  <c r="I146" i="4" s="1"/>
  <c r="O18" i="4" l="1"/>
  <c r="O10" i="4"/>
  <c r="H10" i="4"/>
  <c r="G55" i="4"/>
  <c r="F32" i="4"/>
  <c r="F28" i="4"/>
  <c r="F18" i="4"/>
  <c r="F10" i="4"/>
  <c r="N147" i="4"/>
  <c r="W103" i="4"/>
  <c r="F103" i="4"/>
  <c r="G32" i="4"/>
  <c r="G40" i="4"/>
  <c r="S51" i="4"/>
  <c r="N50" i="4"/>
  <c r="S50" i="4"/>
  <c r="F50" i="4"/>
  <c r="W148" i="4"/>
  <c r="S148" i="4"/>
  <c r="F108" i="4"/>
  <c r="F112" i="4"/>
  <c r="F144" i="4"/>
  <c r="F147" i="4" s="1"/>
  <c r="I102" i="4"/>
  <c r="Z100" i="4"/>
  <c r="Y103" i="4" s="1"/>
  <c r="F100" i="4"/>
  <c r="G112" i="4"/>
  <c r="N144" i="4"/>
  <c r="Y146" i="4"/>
  <c r="U146" i="4"/>
  <c r="H112" i="4"/>
  <c r="Q146" i="4"/>
  <c r="W147" i="4"/>
  <c r="H108" i="4"/>
  <c r="G108" i="4"/>
  <c r="H69" i="4"/>
  <c r="G69" i="4"/>
  <c r="K102" i="4"/>
  <c r="H55" i="4"/>
  <c r="V40" i="4"/>
  <c r="S40" i="4"/>
  <c r="S49" i="4" s="1"/>
  <c r="M40" i="4"/>
  <c r="M49" i="4" s="1"/>
  <c r="H40" i="4"/>
  <c r="F40" i="4"/>
  <c r="K32" i="4"/>
  <c r="H28" i="4"/>
  <c r="G28" i="4"/>
  <c r="H18" i="4"/>
  <c r="G51" i="4" l="1"/>
  <c r="G148" i="4"/>
  <c r="F49" i="4"/>
  <c r="W146" i="4"/>
  <c r="S146" i="4"/>
  <c r="F146" i="4"/>
  <c r="J102" i="4"/>
  <c r="H49" i="4"/>
  <c r="S152" i="4"/>
  <c r="H146" i="4"/>
  <c r="G104" i="4"/>
  <c r="H102" i="4"/>
  <c r="J146" i="4"/>
  <c r="G152" i="4" l="1"/>
  <c r="F149" i="4"/>
  <c r="U49" i="4"/>
  <c r="Y152" i="4" l="1"/>
  <c r="U152" i="4" l="1"/>
  <c r="W152" i="4"/>
  <c r="Z40" i="4" l="1"/>
  <c r="Y49" i="4" s="1"/>
  <c r="X40" i="4"/>
  <c r="R32" i="4"/>
  <c r="Q49" i="4" s="1"/>
  <c r="P32" i="4"/>
  <c r="L32" i="4"/>
  <c r="L49" i="4" s="1"/>
  <c r="W49" i="4" l="1"/>
  <c r="W149" i="4" s="1"/>
  <c r="O49" i="4"/>
  <c r="O149" i="4" s="1"/>
  <c r="Q149" i="4"/>
  <c r="Y149" i="4"/>
  <c r="G154" i="4"/>
  <c r="F69" i="4"/>
  <c r="F102" i="4" s="1"/>
  <c r="K49" i="4" l="1"/>
  <c r="N100" i="4"/>
  <c r="N103" i="4" s="1"/>
  <c r="K146" i="4"/>
  <c r="Z144" i="4"/>
  <c r="Y147" i="4" s="1"/>
</calcChain>
</file>

<file path=xl/sharedStrings.xml><?xml version="1.0" encoding="utf-8"?>
<sst xmlns="http://schemas.openxmlformats.org/spreadsheetml/2006/main" count="601" uniqueCount="277">
  <si>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</si>
  <si>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</si>
  <si>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</si>
  <si>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</si>
  <si>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</si>
  <si>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</si>
  <si>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</si>
  <si>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</si>
  <si>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</si>
  <si>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</si>
  <si>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</si>
  <si>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I</t>
  </si>
  <si>
    <t>sem. II</t>
  </si>
  <si>
    <t>sem. III</t>
  </si>
  <si>
    <t>sem. IV</t>
  </si>
  <si>
    <t>sem. V</t>
  </si>
  <si>
    <t>sem. VI</t>
  </si>
  <si>
    <t>W/K</t>
  </si>
  <si>
    <t>E</t>
  </si>
  <si>
    <t>Z</t>
  </si>
  <si>
    <t>Teoretyczne podstawy kształcenia</t>
  </si>
  <si>
    <t>Zo</t>
  </si>
  <si>
    <t>Biomedyczne podstawy rozwoju i edukacji</t>
  </si>
  <si>
    <t>Psychologia rozwoju człowieka</t>
  </si>
  <si>
    <t>Psychologiczne podstawy edukacji</t>
  </si>
  <si>
    <t>Socjologiczne podstawy edukacji</t>
  </si>
  <si>
    <t>Filozoficzne podstawy edukacji</t>
  </si>
  <si>
    <t>Wprowadzenie do pedagogiki</t>
  </si>
  <si>
    <t>Historia wychowania</t>
  </si>
  <si>
    <t>Patologie społeczne</t>
  </si>
  <si>
    <t>Etyka zawodu pedagoga</t>
  </si>
  <si>
    <t>Znaczenie uregulowań prawnych w pracy pedagoga</t>
  </si>
  <si>
    <t>Edukacyjne zastosowanie komputerów</t>
  </si>
  <si>
    <t>Metodyka pracy badawczej</t>
  </si>
  <si>
    <t>Liczba obowiązkowych egzaminów</t>
  </si>
  <si>
    <t>Teoretyczne podstawy diagnozowania</t>
  </si>
  <si>
    <t>Komunikacja w edukacji</t>
  </si>
  <si>
    <t>Współpraca ze środowiskiem</t>
  </si>
  <si>
    <t>Profilaktyka bezrobocia</t>
  </si>
  <si>
    <t>Profilaktyka bezdomności</t>
  </si>
  <si>
    <t>Profilaktyka uzależnień</t>
  </si>
  <si>
    <t>Praca z osobami uzależnionymi</t>
  </si>
  <si>
    <t>Liczba godzin</t>
  </si>
  <si>
    <t>sem I</t>
  </si>
  <si>
    <t>sem II</t>
  </si>
  <si>
    <t>sem III</t>
  </si>
  <si>
    <t>sem IV</t>
  </si>
  <si>
    <t>sem V</t>
  </si>
  <si>
    <t>sem VI</t>
  </si>
  <si>
    <t>Podstawy pedagogiki resocjalizacyjnej</t>
  </si>
  <si>
    <t>Zagadnienia przestępczości</t>
  </si>
  <si>
    <t>Resocjalizacja nieletnich w całodobowych placówkach resocjalizacyjnych</t>
  </si>
  <si>
    <t>Praca penitencjarna</t>
  </si>
  <si>
    <t>Interwencja kryzysowa</t>
  </si>
  <si>
    <t>Mediacje między sprawcą a ofiarą przestępstwa</t>
  </si>
  <si>
    <t>Projektowanie pracy resocjalizacyjnej</t>
  </si>
  <si>
    <t>Ewaluacja pracy resocjalizacyjnej</t>
  </si>
  <si>
    <t>Liczba punktów ECTS</t>
  </si>
  <si>
    <t xml:space="preserve">     ECTS za wybrany moduł specjalności</t>
  </si>
  <si>
    <t>Praca z osobami uzależnionymi od alkoholu i ich rodzinami</t>
  </si>
  <si>
    <t>Profilaktyka przestępczości</t>
  </si>
  <si>
    <t>Praca z osobami uzależnionymi od narkotyków</t>
  </si>
  <si>
    <t>Diagnozowanie w pracy resocjalizacyjnej</t>
  </si>
  <si>
    <t xml:space="preserve">     ECTS za przedmioty ograniczonego wyboru</t>
  </si>
  <si>
    <t xml:space="preserve">     ECTS do uzyskania z przedmiotów fakultatywnych do wyboru</t>
  </si>
  <si>
    <t>Wolontariat szkolny</t>
  </si>
  <si>
    <t>Podstawy pracy pedagoga szkolnego</t>
  </si>
  <si>
    <t>Praca pedagoga w szkole podstawowej</t>
  </si>
  <si>
    <t>Prowadzenie mediacji i negocjacji</t>
  </si>
  <si>
    <t>Praca z dzieckiem ze środowisk zaniedbanych ekonomicznie i kulturowo</t>
  </si>
  <si>
    <t>Współpraca pedagoga z rodzicami</t>
  </si>
  <si>
    <t>Socjografia dzieciństwa</t>
  </si>
  <si>
    <t>Liczba punktów ECTS z modułu do wyboru</t>
  </si>
  <si>
    <t>Praktyka pedagogiczna 1</t>
  </si>
  <si>
    <t>Praktyka pedagogiczna 2</t>
  </si>
  <si>
    <t>Praktyka pedagogiczna 3</t>
  </si>
  <si>
    <t>Zasady przyjmowania na moduły specjalnościowe:</t>
  </si>
  <si>
    <t>A1</t>
  </si>
  <si>
    <t>A2</t>
  </si>
  <si>
    <t>Status zajęć</t>
  </si>
  <si>
    <t>A4</t>
  </si>
  <si>
    <t>D3</t>
  </si>
  <si>
    <t>A5</t>
  </si>
  <si>
    <t>B1</t>
  </si>
  <si>
    <t>B2</t>
  </si>
  <si>
    <t>B3</t>
  </si>
  <si>
    <t>B4</t>
  </si>
  <si>
    <t>B5</t>
  </si>
  <si>
    <t>C1</t>
  </si>
  <si>
    <t>C2</t>
  </si>
  <si>
    <t>D1</t>
  </si>
  <si>
    <t>D4</t>
  </si>
  <si>
    <t>G1</t>
  </si>
  <si>
    <t>G2</t>
  </si>
  <si>
    <t>H1</t>
  </si>
  <si>
    <t xml:space="preserve">Praca z dzieckiem zdolnym      </t>
  </si>
  <si>
    <t>Projektowanie pracy edukacyjnej</t>
  </si>
  <si>
    <t>Ewaluacja pracy edukacyjnej</t>
  </si>
  <si>
    <t>Gry i zabawy w pracy pedagoga</t>
  </si>
  <si>
    <t>Edukacja do uczestnictwa w kulturze</t>
  </si>
  <si>
    <t>Edukacja cyfrowa i interaktywna</t>
  </si>
  <si>
    <t>Edukacja outdoorowa</t>
  </si>
  <si>
    <t>D2</t>
  </si>
  <si>
    <t>Profilaktyka zagrożeń medialnych</t>
  </si>
  <si>
    <t>Praca z klientem trudnym</t>
  </si>
  <si>
    <t>Przeciwdziałanie dyskryminacji</t>
  </si>
  <si>
    <t>o</t>
  </si>
  <si>
    <t>w</t>
  </si>
  <si>
    <t>ow</t>
  </si>
  <si>
    <t>Diagnozowanie w pracy edukacyjnej</t>
  </si>
  <si>
    <t>Drama</t>
  </si>
  <si>
    <t>Teoretyczne podstawy opieki i wychowania</t>
  </si>
  <si>
    <t>Grupa i jej znaczenie w resocjalizacji i terapii</t>
  </si>
  <si>
    <t>Emisja głosu</t>
  </si>
  <si>
    <t>Praca z dzieckiem z doświadczeniem migracyjnym</t>
  </si>
  <si>
    <t>STACJONARNE STUDIA I STOPNIA, profil OGÓLNOAKADEMICKI</t>
  </si>
  <si>
    <t>Sem. zimowy</t>
  </si>
  <si>
    <t>A3.1      A3.2</t>
  </si>
  <si>
    <t>Moduły obowiązkowe                                                                                               (w tym przedmioty ograniczonego wyboru i fakultatywne)</t>
  </si>
  <si>
    <t xml:space="preserve">Historia systemów penitencjarnych/                                                                      Historia wychowania w rodzinie i opieki nad dzieckiem                                 </t>
  </si>
  <si>
    <t xml:space="preserve">     ECTS do uzyskania z wykładu ogólnouczelnianego</t>
  </si>
  <si>
    <t>Nr modułu</t>
  </si>
  <si>
    <t>C: Podstawy dydaktyki i emisja głosu</t>
  </si>
  <si>
    <t xml:space="preserve">Moduły specjalnościowe do wyboru:                                                    Pedagogika szkolna i opiekuńczo-wychowawcza                                                                            </t>
  </si>
  <si>
    <t xml:space="preserve">Moduły specjalnościowe do wyboru:                                                      Pedagogika resocjalizacyjna i wczesna interwencja społeczna                                                                                     </t>
  </si>
  <si>
    <t xml:space="preserve">A3   </t>
  </si>
  <si>
    <t>A6</t>
  </si>
  <si>
    <t>B6</t>
  </si>
  <si>
    <t>B7</t>
  </si>
  <si>
    <t>B8</t>
  </si>
  <si>
    <t>B9</t>
  </si>
  <si>
    <t>C3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</si>
  <si>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</si>
  <si>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</si>
  <si>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</si>
  <si>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</si>
  <si>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</si>
  <si>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</si>
  <si>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</si>
  <si>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</si>
  <si>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</si>
  <si>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</si>
  <si>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</si>
  <si>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</si>
  <si>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</si>
  <si>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B10</t>
  </si>
  <si>
    <t>B11</t>
  </si>
  <si>
    <t>B12</t>
  </si>
  <si>
    <t>B13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</si>
  <si>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</si>
  <si>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</si>
  <si>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</si>
  <si>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</si>
  <si>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</si>
  <si>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</si>
  <si>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</si>
  <si>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</si>
  <si>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</si>
  <si>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</si>
  <si>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</si>
  <si>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</si>
  <si>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</si>
  <si>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</si>
  <si>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</si>
  <si>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E.1: Przygotowanie merytoryczne w zakresie pedagogiki resocjalizacyjnej</t>
  </si>
  <si>
    <t>E.3: Praktyki zawodowe</t>
  </si>
  <si>
    <t>E.2: Przygotowanie dydaktyczno-metodyczne w zakresie pedagogiki resocjalizacyjnej</t>
  </si>
  <si>
    <t>E.1.1</t>
  </si>
  <si>
    <t>E.1.2</t>
  </si>
  <si>
    <t>E.1.3</t>
  </si>
  <si>
    <t>E.1.4</t>
  </si>
  <si>
    <t>E.1.5</t>
  </si>
  <si>
    <t>E.1.6</t>
  </si>
  <si>
    <t>E.1.7</t>
  </si>
  <si>
    <t>E.1.8</t>
  </si>
  <si>
    <t>E.1.9</t>
  </si>
  <si>
    <t>E.1.10</t>
  </si>
  <si>
    <t>E1.11</t>
  </si>
  <si>
    <t>E1.12</t>
  </si>
  <si>
    <t>E1.13</t>
  </si>
  <si>
    <t>E1.14</t>
  </si>
  <si>
    <t>E1.15</t>
  </si>
  <si>
    <t>E1.16</t>
  </si>
  <si>
    <t>E.2.1</t>
  </si>
  <si>
    <t>E.2,2</t>
  </si>
  <si>
    <t>E.2.3</t>
  </si>
  <si>
    <t>E.2.4</t>
  </si>
  <si>
    <t>E.2.5</t>
  </si>
  <si>
    <t>E.2.6</t>
  </si>
  <si>
    <t>E.2.7</t>
  </si>
  <si>
    <t>E.2.8</t>
  </si>
  <si>
    <t>E.2.9</t>
  </si>
  <si>
    <t>E.3.1</t>
  </si>
  <si>
    <t>D1: Przygotowanie dydaktyczno-metodyczne</t>
  </si>
  <si>
    <t>Liczba godzin dydaktycznych z modułu do wyboru</t>
  </si>
  <si>
    <t>D2: Praktyki zawodowe</t>
  </si>
  <si>
    <t>Edukacja włączająca i praca z dzieckiem z niepełnosprawnością</t>
  </si>
  <si>
    <t>A: Przygotowanie merytoryczne - cz. 1: podstawy teoretyczne (1)</t>
  </si>
  <si>
    <t>B: Przygotowanie psychologiczno-pedagogiczne - cz. 1</t>
  </si>
  <si>
    <t>B: Przygotowanie psychologiczno-pedagogiczne - cz. 2</t>
  </si>
  <si>
    <t>G: Moduł sprawnościowy</t>
  </si>
  <si>
    <t>A: Przygotowanie merytoryczne - cz. 2: moduł badawczy</t>
  </si>
  <si>
    <t>A: Przygotowanie merytoryczne - cz. 4: podstawy teoretyczne (2)</t>
  </si>
  <si>
    <t xml:space="preserve">Liczba godzin dydaktycznych z grup zajęć: A - cz. 1-3, B - cz. 1, C, G, H  </t>
  </si>
  <si>
    <t xml:space="preserve">Liczba godzin praktyk z grup zajęć: A - cz. 1-3, B - cz. 1, C, G, H  </t>
  </si>
  <si>
    <t>G3</t>
  </si>
  <si>
    <t>G4</t>
  </si>
  <si>
    <t>A20</t>
  </si>
  <si>
    <t>A21</t>
  </si>
  <si>
    <t>A22</t>
  </si>
  <si>
    <t>A23</t>
  </si>
  <si>
    <t>290 / 300</t>
  </si>
  <si>
    <t>1/0</t>
  </si>
  <si>
    <r>
      <rPr>
        <sz val="8"/>
        <rFont val="Calibri"/>
        <family val="2"/>
        <charset val="238"/>
      </rPr>
      <t>**</t>
    </r>
    <r>
      <rPr>
        <sz val="8"/>
        <rFont val="Arial CE"/>
        <charset val="238"/>
      </rPr>
      <t>Warsztaty zintegrowane z realizacją praktyk</t>
    </r>
  </si>
  <si>
    <t>1. Student wybiera jeden moduł specjalnościowy.</t>
  </si>
  <si>
    <t>2. Warunkiem utworzenia danego modułu specjalności jest jego liczebność, odpowiadająca liczebności wskazanej w Zarządzeniu Rektora UG.</t>
  </si>
  <si>
    <t xml:space="preserve">3. W przypadku liczby kandydatów przekraczającej liczbę miejsc na dany moduł specjalności, kryterium wyboru stanowi średnia ocen ze wszystkich zaliczeń i egzaminów, uzyskana na I semestrze studiów.  </t>
  </si>
  <si>
    <t>Moduły specjalnościowe: pedagogika szkolna i opiekuńczo-wychowawcza, pedagogika resocjalizacyjna i wczesna interwencja społeczna</t>
  </si>
  <si>
    <t>Liczba godzin praktyk z modułu do wyboru</t>
  </si>
  <si>
    <t>310 / 300</t>
  </si>
  <si>
    <t>E.2.10</t>
  </si>
  <si>
    <t>Academic Skills</t>
  </si>
  <si>
    <t>Profilaktyka problemów społecznych</t>
  </si>
  <si>
    <t>D20</t>
  </si>
  <si>
    <r>
      <rPr>
        <sz val="8"/>
        <rFont val="Calibri"/>
        <family val="2"/>
        <charset val="238"/>
      </rPr>
      <t>*</t>
    </r>
    <r>
      <rPr>
        <sz val="8"/>
        <rFont val="Arial CE"/>
        <charset val="238"/>
      </rPr>
      <t xml:space="preserve"> Student dokonuje wyboru jednego wykładu ogólnouczelnianego i dwóch przedmiotów fakultatywnych w języku angielskim na podstawie corocznie uaktualnianej oferty kształcenia. O wyborze danych zajęć decyduje kolejność zapisów odbywających się drogą elektroniczną. Studenci, którzy nie uczestniczyli w lektoracie z j. angielskiego i nie zdawali egzaminu z tego języka po 1. roku studiów, realizują w zamian przedmioty wskazane przez Dyrekcję Instytutu na innym kierunku studiów.</t>
    </r>
  </si>
  <si>
    <t>Psychologia kliniczna w pracy opiekuńczo-wychowawczej [wykład]</t>
  </si>
  <si>
    <t>Psychologia kliniczna w pracy opiekuńczo-wychowawczej [ćwiczenia**]</t>
  </si>
  <si>
    <t>Wspomaganie rozwoju emocjonalnego i społecznego dzieci i młodzieży [ćwiczenia**]</t>
  </si>
  <si>
    <t>Wspomaganie rozwoju emocjonalnego i społecznego dzieci i młodzieży [wykład]</t>
  </si>
  <si>
    <t xml:space="preserve">Metodyka pracy opiekuńczo-wychowawczej [wykład]    </t>
  </si>
  <si>
    <t xml:space="preserve">Metodyka pracy opiekuńczo-wychowawczej [ćwiczenia**]       </t>
  </si>
  <si>
    <t>Psychologia kliniczna w resocjalizacji [ćwiczenia**]</t>
  </si>
  <si>
    <t xml:space="preserve">Psychologia kliniczna w resocjalizacji [wykład]   </t>
  </si>
  <si>
    <t>Praca ze sprawcą i ofiarą przemocy w szkole i placówce opiekuńczo-wychowawczej [wykład]</t>
  </si>
  <si>
    <t>Praca ze sprawcą i ofiarą przemocy rodzinnej [wykład]</t>
  </si>
  <si>
    <t>Orientacja i doradztwo zawodowe [wykład]</t>
  </si>
  <si>
    <t>Zagadnienia niedostosowania społecznego [wykład]</t>
  </si>
  <si>
    <t>Metodyka pracy kuratora sądowego i readaptacja społeczna [wykład]</t>
  </si>
  <si>
    <t>Metodyka pracy opiekuńczo-wychowawczej [wykład]</t>
  </si>
  <si>
    <t>Praca ze sprawcą i ofiarą przemocy rodzinnnej [wykład]</t>
  </si>
  <si>
    <t>Praca ze sprawcą i ofiarą przemocy w szkole i placówce opiekuńczo-wychowawczej [ćwiczenia]</t>
  </si>
  <si>
    <t>Praca ze sprawcą i ofiarą przemocy rodzinnej [ćwiczenia]</t>
  </si>
  <si>
    <t>Orientacja i doradztwo zawodowe [ćwiczenia]</t>
  </si>
  <si>
    <t>Zagadnienia niedostosowania społecznego [ćwiczenia]</t>
  </si>
  <si>
    <t>Metodyka pracy kuratora sądowego i readaptacja społeczna [ćwiczenia]</t>
  </si>
  <si>
    <t>Metodyka pracy opiekuńczo-wychowawczej [ćwiczenia]</t>
  </si>
  <si>
    <t>Praca ze sprawcą i ofiarą przemocy rodzinnnej [ćwiczenia]</t>
  </si>
  <si>
    <r>
      <t>A: Przygotowanie merytoryczne - cz. 3: przedmioty fakultatywne w języku angielskim</t>
    </r>
    <r>
      <rPr>
        <b/>
        <sz val="8"/>
        <rFont val="Calibri"/>
        <family val="2"/>
        <charset val="238"/>
      </rPr>
      <t>*</t>
    </r>
  </si>
  <si>
    <t>Przedmiot fakultatywny w języku angielskim [przedmiot pierwszy]</t>
  </si>
  <si>
    <t>Przedmiot fakultatywny w języku angielskim [przedmiot drugi]</t>
  </si>
  <si>
    <t>1/2)</t>
  </si>
  <si>
    <t>Student dokonuje wyboru modułu specjalnościowego na I semestrze studiów.</t>
  </si>
  <si>
    <t xml:space="preserve">Kierunek: PEDAGOGIKA - PLAN STUDIÓW OD ROKU AKADEMICKIEGO 2023/2024                                     </t>
  </si>
  <si>
    <t xml:space="preserve">rok I   2023/24                   </t>
  </si>
  <si>
    <t xml:space="preserve">rok II   2024/25                      </t>
  </si>
  <si>
    <t xml:space="preserve">rok III   2025/26                       </t>
  </si>
  <si>
    <t>Seminarium dyplomowe [część pierwsza]</t>
  </si>
  <si>
    <t>Seminarium dyplomowe [część druga]</t>
  </si>
  <si>
    <t>Seminarium dyplomowe [część trzecia]</t>
  </si>
  <si>
    <t>Wychowanie fizyczne [część pierwsza]</t>
  </si>
  <si>
    <t>Wychowanie fizyczne [część druga]</t>
  </si>
  <si>
    <t>Praca z dzieckiem niedostosowanym społecznie [wykład]</t>
  </si>
  <si>
    <t>Praca z dzieckirm niedostosowanym społecznie [ćwczenia**]</t>
  </si>
  <si>
    <t>Analiza doświadczeń pedagogicznych **</t>
  </si>
  <si>
    <t>Analiza doświadczeń pedagogicznych**</t>
  </si>
  <si>
    <t>Język obcy [część pierwsza]</t>
  </si>
  <si>
    <t>Język obcy [część druga]</t>
  </si>
  <si>
    <t xml:space="preserve">rok I   2023/24                    </t>
  </si>
  <si>
    <t xml:space="preserve">rok I   2023/24                </t>
  </si>
  <si>
    <t xml:space="preserve">Język obcy - Egzamin kończący lektorat </t>
  </si>
  <si>
    <t>W - wykłady, K - konwersatorium, Ćw - ćwiczenia, S - seminarium, P - praktyki, o - przedmioty obowiązkowe, ow - przedmioty ograniczonego wyboru, w - przedmioty do wyboru; E - egzamin, Zo - zaliczenie z oceną, Z - zaliczenie</t>
  </si>
  <si>
    <r>
      <t>Wprowadzenie do praktyki pedagogicznej</t>
    </r>
    <r>
      <rPr>
        <sz val="8"/>
        <rFont val="Calibri"/>
        <family val="2"/>
        <charset val="238"/>
      </rPr>
      <t>**</t>
    </r>
  </si>
  <si>
    <r>
      <t>H: Wykład ogólnouczelniany</t>
    </r>
    <r>
      <rPr>
        <b/>
        <sz val="8"/>
        <rFont val="Calibri"/>
        <family val="2"/>
        <charset val="238"/>
      </rPr>
      <t>*</t>
    </r>
  </si>
  <si>
    <t>Łączna liczba punktów ECTS</t>
  </si>
  <si>
    <t>Łączna liczba godzin zajęć dydaktycznych (w zależności od modułu specjalnościowego)</t>
  </si>
  <si>
    <t>Łączna liczba godzin praktyk</t>
  </si>
  <si>
    <t>Student I roku jest zobowiązany do odbycia szkolenia z BiHK oraz szkolenia bibliotecznego zgodnie z wytycznymi zawartymi w Regulaminie Studiów UG.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</si>
</sst>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9"/>
      <name val="Arial CE"/>
      <charset val="238"/>
    </font>
    <font>
      <b/>
      <sz val="7"/>
      <name val="Arial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sz val="7.5"/>
      <name val="Arial CE"/>
      <charset val="238"/>
    </font>
    <font>
      <b/>
      <sz val="6.5"/>
      <name val="Arial CE"/>
      <charset val="238"/>
    </font>
    <font>
      <b/>
      <sz val="7.5"/>
      <name val="Arial"/>
      <family val="2"/>
      <charset val="238"/>
    </font>
    <font>
      <b/>
      <sz val="6.5"/>
      <name val="Arial"/>
      <family val="2"/>
      <charset val="238"/>
    </font>
    <font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1E6E3"/>
      </patternFill>
    </fill>
    <fill>
      <patternFill patternType="solid">
        <fgColor rgb="FFE6FFCD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8">
    <xf numFmtId="0" fontId="0" fillId="0" borderId="0" xfId="0"/>
    <xf numFmtId="0" fontId="1" fillId="2" borderId="0" xfId="0" applyFont="1" applyFill="1"/>
    <xf numFmtId="0" fontId="4" fillId="2" borderId="0" xfId="0" applyFont="1" applyFill="1" applyAlignment="1">
      <alignment horizontal="left" wrapText="1"/>
    </xf>
    <xf numFmtId="0" fontId="1" fillId="2" borderId="0" xfId="0" applyFont="1" applyFill="1" applyAlignment="1">
      <alignment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1" fillId="2" borderId="1" xfId="0" applyFont="1" applyFill="1" applyBorder="1"/>
    <xf numFmtId="0" fontId="3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/>
    <xf numFmtId="0" fontId="3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/>
    <xf numFmtId="0" fontId="3" fillId="2" borderId="0" xfId="0" applyFont="1" applyFill="1"/>
    <xf numFmtId="0" fontId="1" fillId="2" borderId="40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/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 wrapText="1"/>
    </xf>
    <xf numFmtId="0" fontId="4" fillId="2" borderId="2" xfId="0" applyFont="1" applyFill="1" applyBorder="1"/>
    <xf numFmtId="0" fontId="2" fillId="2" borderId="37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4" fillId="2" borderId="1" xfId="0" applyFont="1" applyFill="1" applyBorder="1"/>
    <xf numFmtId="0" fontId="2" fillId="2" borderId="2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vertical="center" wrapText="1"/>
    </xf>
    <xf numFmtId="0" fontId="3" fillId="2" borderId="42" xfId="0" applyFont="1" applyFill="1" applyBorder="1" applyAlignment="1">
      <alignment vertical="center" wrapText="1"/>
    </xf>
    <xf numFmtId="0" fontId="3" fillId="2" borderId="41" xfId="0" applyFont="1" applyFill="1" applyBorder="1" applyAlignment="1">
      <alignment horizontal="left" vertical="center" wrapText="1"/>
    </xf>
    <xf numFmtId="0" fontId="3" fillId="2" borderId="43" xfId="0" applyFont="1" applyFill="1" applyBorder="1" applyAlignment="1">
      <alignment horizontal="left" vertical="center" wrapText="1"/>
    </xf>
    <xf numFmtId="0" fontId="3" fillId="2" borderId="45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vertical="center" wrapText="1"/>
    </xf>
    <xf numFmtId="0" fontId="3" fillId="2" borderId="46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3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shrinkToFit="1"/>
    </xf>
    <xf numFmtId="0" fontId="2" fillId="2" borderId="43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47" xfId="0" applyFont="1" applyFill="1" applyBorder="1" applyAlignment="1">
      <alignment horizontal="left" vertical="center" wrapText="1"/>
    </xf>
    <xf numFmtId="0" fontId="3" fillId="2" borderId="43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1" fillId="2" borderId="37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vertical="center" wrapText="1"/>
    </xf>
    <xf numFmtId="0" fontId="2" fillId="4" borderId="27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vertical="center" wrapText="1"/>
    </xf>
    <xf numFmtId="0" fontId="2" fillId="4" borderId="28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4" fillId="4" borderId="29" xfId="0" applyFont="1" applyFill="1" applyBorder="1"/>
    <xf numFmtId="0" fontId="2" fillId="4" borderId="29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left" vertical="center" wrapText="1"/>
    </xf>
    <xf numFmtId="0" fontId="3" fillId="4" borderId="54" xfId="0" applyFont="1" applyFill="1" applyBorder="1" applyAlignment="1">
      <alignment horizontal="center" vertical="center" shrinkToFit="1"/>
    </xf>
    <xf numFmtId="0" fontId="3" fillId="4" borderId="55" xfId="0" applyFont="1" applyFill="1" applyBorder="1" applyAlignment="1">
      <alignment horizontal="center" vertical="center" shrinkToFit="1"/>
    </xf>
    <xf numFmtId="0" fontId="2" fillId="4" borderId="54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4" fillId="4" borderId="57" xfId="0" applyFont="1" applyFill="1" applyBorder="1" applyAlignment="1">
      <alignment vertical="center"/>
    </xf>
    <xf numFmtId="0" fontId="2" fillId="4" borderId="57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textRotation="90" wrapText="1"/>
    </xf>
    <xf numFmtId="0" fontId="10" fillId="4" borderId="37" xfId="0" applyFont="1" applyFill="1" applyBorder="1" applyAlignment="1">
      <alignment horizontal="center" vertical="center" textRotation="90" wrapText="1"/>
    </xf>
    <xf numFmtId="0" fontId="10" fillId="4" borderId="17" xfId="0" applyFont="1" applyFill="1" applyBorder="1" applyAlignment="1">
      <alignment horizontal="center" vertical="center" textRotation="90" wrapText="1"/>
    </xf>
    <xf numFmtId="0" fontId="4" fillId="4" borderId="16" xfId="0" applyFont="1" applyFill="1" applyBorder="1" applyAlignment="1">
      <alignment horizontal="center" vertical="center" textRotation="90"/>
    </xf>
    <xf numFmtId="0" fontId="4" fillId="4" borderId="4" xfId="0" applyFont="1" applyFill="1" applyBorder="1" applyAlignment="1">
      <alignment horizontal="center" vertical="center" textRotation="90"/>
    </xf>
    <xf numFmtId="0" fontId="4" fillId="4" borderId="14" xfId="0" applyFont="1" applyFill="1" applyBorder="1" applyAlignment="1">
      <alignment horizontal="center" vertical="center" textRotation="90"/>
    </xf>
    <xf numFmtId="0" fontId="4" fillId="4" borderId="3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 textRotation="90" wrapText="1"/>
    </xf>
    <xf numFmtId="0" fontId="4" fillId="4" borderId="37" xfId="0" applyFont="1" applyFill="1" applyBorder="1" applyAlignment="1">
      <alignment horizontal="center" vertical="center" textRotation="90" wrapText="1"/>
    </xf>
    <xf numFmtId="0" fontId="4" fillId="4" borderId="17" xfId="0" applyFont="1" applyFill="1" applyBorder="1" applyAlignment="1">
      <alignment horizontal="center" vertical="center" textRotation="90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vertical="center" wrapText="1"/>
    </xf>
    <xf numFmtId="0" fontId="4" fillId="4" borderId="42" xfId="0" applyFont="1" applyFill="1" applyBorder="1" applyAlignment="1">
      <alignment vertical="center" wrapText="1"/>
    </xf>
    <xf numFmtId="0" fontId="4" fillId="4" borderId="43" xfId="0" applyFont="1" applyFill="1" applyBorder="1" applyAlignment="1">
      <alignment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textRotation="90" wrapText="1"/>
    </xf>
    <xf numFmtId="0" fontId="4" fillId="4" borderId="4" xfId="0" applyFont="1" applyFill="1" applyBorder="1" applyAlignment="1">
      <alignment horizontal="center" vertical="center" textRotation="90" wrapText="1"/>
    </xf>
    <xf numFmtId="0" fontId="4" fillId="4" borderId="14" xfId="0" applyFont="1" applyFill="1" applyBorder="1" applyAlignment="1">
      <alignment horizontal="center" vertical="center" textRotation="90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4" fillId="4" borderId="52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left" wrapText="1"/>
    </xf>
    <xf numFmtId="0" fontId="4" fillId="4" borderId="41" xfId="0" applyFont="1" applyFill="1" applyBorder="1" applyAlignment="1">
      <alignment horizontal="left" vertical="center" wrapText="1"/>
    </xf>
    <xf numFmtId="0" fontId="4" fillId="4" borderId="42" xfId="0" applyFont="1" applyFill="1" applyBorder="1" applyAlignment="1">
      <alignment horizontal="left" vertical="center" wrapText="1"/>
    </xf>
    <xf numFmtId="0" fontId="4" fillId="4" borderId="43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top" wrapText="1"/>
    </xf>
    <xf numFmtId="0" fontId="1" fillId="2" borderId="38" xfId="0" applyFont="1" applyFill="1" applyBorder="1" applyAlignment="1">
      <alignment horizontal="left" vertical="center"/>
    </xf>
    <xf numFmtId="0" fontId="4" fillId="4" borderId="44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center" vertical="center" textRotation="90" wrapText="1"/>
    </xf>
    <xf numFmtId="0" fontId="2" fillId="4" borderId="4" xfId="0" applyFont="1" applyFill="1" applyBorder="1" applyAlignment="1">
      <alignment horizontal="center" vertical="center" textRotation="90" wrapText="1"/>
    </xf>
    <xf numFmtId="0" fontId="2" fillId="4" borderId="14" xfId="0" applyFont="1" applyFill="1" applyBorder="1" applyAlignment="1">
      <alignment horizontal="center" vertical="center" textRotation="90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textRotation="90" wrapText="1"/>
    </xf>
    <xf numFmtId="0" fontId="12" fillId="4" borderId="37" xfId="0" applyFont="1" applyFill="1" applyBorder="1" applyAlignment="1">
      <alignment horizontal="center" vertical="center" textRotation="90" wrapText="1"/>
    </xf>
    <xf numFmtId="0" fontId="12" fillId="4" borderId="17" xfId="0" applyFont="1" applyFill="1" applyBorder="1" applyAlignment="1">
      <alignment horizontal="center" vertical="center" textRotation="90" wrapText="1"/>
    </xf>
    <xf numFmtId="0" fontId="11" fillId="4" borderId="49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textRotation="90" wrapText="1"/>
    </xf>
    <xf numFmtId="0" fontId="2" fillId="4" borderId="37" xfId="0" applyFont="1" applyFill="1" applyBorder="1" applyAlignment="1">
      <alignment horizontal="center" vertical="center" textRotation="90" wrapText="1"/>
    </xf>
    <xf numFmtId="0" fontId="2" fillId="4" borderId="17" xfId="0" applyFont="1" applyFill="1" applyBorder="1" applyAlignment="1">
      <alignment horizontal="center" vertical="center" textRotation="90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2" fillId="4" borderId="26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16" fontId="2" fillId="4" borderId="58" xfId="0" applyNumberFormat="1" applyFont="1" applyFill="1" applyBorder="1" applyAlignment="1">
      <alignment horizontal="center" vertical="center" wrapText="1"/>
    </xf>
    <xf numFmtId="16" fontId="2" fillId="4" borderId="5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E6FFCD"/>
      <color rgb="FFCCFF99"/>
      <color rgb="FFE7F4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66"/>
  <sheetViews>
    <sheetView tabSelected="1" view="pageBreakPreview" topLeftCell="A4" zoomScale="110" zoomScaleNormal="110" zoomScaleSheetLayoutView="110" workbookViewId="0">
      <selection activeCell="A11" sqref="A11"/>
    </sheetView>
  </sheetViews>
  <sheetFormatPr defaultColWidth="9.140625" defaultRowHeight="11.25" x14ac:dyDescent="0.2"/>
  <cols>
    <col min="1" max="1" width="47.7109375" style="51" customWidth="1"/>
    <col min="2" max="2" width="7.28515625" style="1" customWidth="1"/>
    <col min="3" max="3" width="4.42578125" style="1" customWidth="1"/>
    <col min="4" max="4" width="6.7109375" style="1" customWidth="1"/>
    <col min="5" max="5" width="5.85546875" style="1" customWidth="1"/>
    <col min="6" max="6" width="6.42578125" style="1" customWidth="1"/>
    <col min="7" max="8" width="4.28515625" style="1" customWidth="1"/>
    <col min="9" max="9" width="3.7109375" style="1" customWidth="1"/>
    <col min="10" max="10" width="4.28515625" style="1" customWidth="1"/>
    <col min="11" max="14" width="3.7109375" style="1" customWidth="1"/>
    <col min="15" max="29" width="4.28515625" style="1" customWidth="1"/>
    <col min="30" max="30" width="4.42578125" style="1" customWidth="1"/>
    <col min="31" max="16384" width="9.140625" style="1"/>
  </cols>
  <sheetData>
    <row r="1" spans="1:27" ht="12" customHeight="1" x14ac:dyDescent="0.2">
      <c r="A1" s="270" t="s">
        <v>252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</row>
    <row r="2" spans="1:27" ht="12" customHeight="1" x14ac:dyDescent="0.2">
      <c r="A2" s="270" t="s">
        <v>115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</row>
    <row r="3" spans="1:27" ht="12.95" customHeight="1" x14ac:dyDescent="0.2">
      <c r="A3" s="271" t="s">
        <v>217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</row>
    <row r="4" spans="1:27" s="2" customFormat="1" ht="4.9000000000000004" customHeight="1" x14ac:dyDescent="0.2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</row>
    <row r="5" spans="1:27" s="2" customFormat="1" ht="12" customHeight="1" x14ac:dyDescent="0.2">
      <c r="A5" s="323" t="s">
        <v>270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</row>
    <row r="6" spans="1:27" ht="7.15" customHeight="1" thickBot="1" x14ac:dyDescent="0.25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</row>
    <row r="7" spans="1:27" s="3" customFormat="1" ht="15.95" customHeight="1" x14ac:dyDescent="0.2">
      <c r="A7" s="272" t="s">
        <v>118</v>
      </c>
      <c r="B7" s="241" t="s">
        <v>121</v>
      </c>
      <c r="C7" s="263" t="s">
        <v>79</v>
      </c>
      <c r="D7" s="275" t="s">
        <v>0</v>
      </c>
      <c r="E7" s="276"/>
      <c r="F7" s="232" t="s">
        <v>42</v>
      </c>
      <c r="G7" s="235" t="s">
        <v>1</v>
      </c>
      <c r="H7" s="251" t="s">
        <v>2</v>
      </c>
      <c r="I7" s="252"/>
      <c r="J7" s="252"/>
      <c r="K7" s="252"/>
      <c r="L7" s="252"/>
      <c r="M7" s="252"/>
      <c r="N7" s="253"/>
      <c r="O7" s="220" t="s">
        <v>253</v>
      </c>
      <c r="P7" s="221"/>
      <c r="Q7" s="221"/>
      <c r="R7" s="222"/>
      <c r="S7" s="220" t="s">
        <v>254</v>
      </c>
      <c r="T7" s="221"/>
      <c r="U7" s="221"/>
      <c r="V7" s="222"/>
      <c r="W7" s="220" t="s">
        <v>255</v>
      </c>
      <c r="X7" s="221"/>
      <c r="Y7" s="221"/>
      <c r="Z7" s="222"/>
    </row>
    <row r="8" spans="1:27" s="3" customFormat="1" ht="11.25" customHeight="1" x14ac:dyDescent="0.2">
      <c r="A8" s="273"/>
      <c r="B8" s="242"/>
      <c r="C8" s="264"/>
      <c r="D8" s="277" t="s">
        <v>116</v>
      </c>
      <c r="E8" s="279" t="s">
        <v>10</v>
      </c>
      <c r="F8" s="233"/>
      <c r="G8" s="236"/>
      <c r="H8" s="238" t="s">
        <v>3</v>
      </c>
      <c r="I8" s="239" t="s">
        <v>4</v>
      </c>
      <c r="J8" s="239" t="s">
        <v>5</v>
      </c>
      <c r="K8" s="239"/>
      <c r="L8" s="239" t="s">
        <v>7</v>
      </c>
      <c r="M8" s="239" t="s">
        <v>8</v>
      </c>
      <c r="N8" s="240" t="s">
        <v>9</v>
      </c>
      <c r="O8" s="238" t="s">
        <v>11</v>
      </c>
      <c r="P8" s="239"/>
      <c r="Q8" s="239" t="s">
        <v>12</v>
      </c>
      <c r="R8" s="240"/>
      <c r="S8" s="238" t="s">
        <v>13</v>
      </c>
      <c r="T8" s="239"/>
      <c r="U8" s="239" t="s">
        <v>14</v>
      </c>
      <c r="V8" s="240"/>
      <c r="W8" s="238" t="s">
        <v>15</v>
      </c>
      <c r="X8" s="239"/>
      <c r="Y8" s="239" t="s">
        <v>16</v>
      </c>
      <c r="Z8" s="240"/>
    </row>
    <row r="9" spans="1:27" s="3" customFormat="1" ht="12" customHeight="1" thickBot="1" x14ac:dyDescent="0.25">
      <c r="A9" s="274"/>
      <c r="B9" s="243"/>
      <c r="C9" s="265"/>
      <c r="D9" s="278"/>
      <c r="E9" s="262"/>
      <c r="F9" s="234"/>
      <c r="G9" s="237"/>
      <c r="H9" s="249"/>
      <c r="I9" s="248"/>
      <c r="J9" s="165" t="s">
        <v>6</v>
      </c>
      <c r="K9" s="165" t="s">
        <v>3</v>
      </c>
      <c r="L9" s="248"/>
      <c r="M9" s="248"/>
      <c r="N9" s="250"/>
      <c r="O9" s="164" t="s">
        <v>17</v>
      </c>
      <c r="P9" s="165" t="s">
        <v>5</v>
      </c>
      <c r="Q9" s="165" t="s">
        <v>17</v>
      </c>
      <c r="R9" s="166" t="s">
        <v>5</v>
      </c>
      <c r="S9" s="164" t="s">
        <v>17</v>
      </c>
      <c r="T9" s="165" t="s">
        <v>5</v>
      </c>
      <c r="U9" s="165" t="s">
        <v>17</v>
      </c>
      <c r="V9" s="166" t="s">
        <v>5</v>
      </c>
      <c r="W9" s="164" t="s">
        <v>17</v>
      </c>
      <c r="X9" s="165" t="s">
        <v>5</v>
      </c>
      <c r="Y9" s="165" t="s">
        <v>17</v>
      </c>
      <c r="Z9" s="166" t="s">
        <v>5</v>
      </c>
    </row>
    <row r="10" spans="1:27" s="3" customFormat="1" ht="20.25" customHeight="1" x14ac:dyDescent="0.2">
      <c r="A10" s="114" t="s">
        <v>197</v>
      </c>
      <c r="B10" s="113"/>
      <c r="C10" s="4"/>
      <c r="D10" s="113"/>
      <c r="E10" s="4"/>
      <c r="F10" s="113">
        <f>SUM(F11:F17)</f>
        <v>200</v>
      </c>
      <c r="G10" s="4">
        <f>SUM(G11:G17)</f>
        <v>20</v>
      </c>
      <c r="H10" s="113">
        <f>SUM(H11:H17)</f>
        <v>170</v>
      </c>
      <c r="I10" s="5"/>
      <c r="J10" s="5">
        <f>SUM(J11:J17)</f>
        <v>30</v>
      </c>
      <c r="K10" s="5"/>
      <c r="L10" s="6"/>
      <c r="M10" s="6"/>
      <c r="N10" s="7"/>
      <c r="O10" s="113">
        <f>SUM(O11:O17)</f>
        <v>90</v>
      </c>
      <c r="P10" s="5"/>
      <c r="Q10" s="5">
        <f>SUM(Q11:Q17)</f>
        <v>60</v>
      </c>
      <c r="R10" s="4">
        <f>SUM(R11:R17)</f>
        <v>30</v>
      </c>
      <c r="S10" s="113">
        <f>SUM(S11:S17)</f>
        <v>20</v>
      </c>
      <c r="T10" s="5"/>
      <c r="U10" s="5"/>
      <c r="V10" s="4"/>
      <c r="W10" s="113"/>
      <c r="X10" s="8"/>
      <c r="Y10" s="8"/>
      <c r="Z10" s="9"/>
    </row>
    <row r="11" spans="1:27" s="3" customFormat="1" ht="12.95" customHeight="1" x14ac:dyDescent="0.2">
      <c r="A11" s="115" t="s">
        <v>26</v>
      </c>
      <c r="B11" s="56" t="s">
        <v>77</v>
      </c>
      <c r="C11" s="10" t="s">
        <v>106</v>
      </c>
      <c r="D11" s="56" t="s">
        <v>21</v>
      </c>
      <c r="E11" s="10"/>
      <c r="F11" s="56">
        <v>30</v>
      </c>
      <c r="G11" s="10">
        <v>3</v>
      </c>
      <c r="H11" s="56">
        <v>30</v>
      </c>
      <c r="I11" s="11"/>
      <c r="J11" s="11"/>
      <c r="K11" s="11"/>
      <c r="L11" s="12"/>
      <c r="M11" s="12"/>
      <c r="N11" s="13"/>
      <c r="O11" s="56">
        <v>30</v>
      </c>
      <c r="P11" s="11"/>
      <c r="Q11" s="11"/>
      <c r="R11" s="10"/>
      <c r="S11" s="56"/>
      <c r="T11" s="11"/>
      <c r="U11" s="11"/>
      <c r="V11" s="10"/>
      <c r="W11" s="56"/>
      <c r="X11" s="14"/>
      <c r="Y11" s="14"/>
      <c r="Z11" s="15"/>
    </row>
    <row r="12" spans="1:27" s="3" customFormat="1" ht="12.95" customHeight="1" x14ac:dyDescent="0.2">
      <c r="A12" s="116" t="s">
        <v>25</v>
      </c>
      <c r="B12" s="125" t="s">
        <v>78</v>
      </c>
      <c r="C12" s="16" t="s">
        <v>106</v>
      </c>
      <c r="D12" s="125" t="s">
        <v>21</v>
      </c>
      <c r="E12" s="16"/>
      <c r="F12" s="125">
        <v>30</v>
      </c>
      <c r="G12" s="16">
        <v>3</v>
      </c>
      <c r="H12" s="125">
        <v>30</v>
      </c>
      <c r="I12" s="17"/>
      <c r="J12" s="17"/>
      <c r="K12" s="17"/>
      <c r="L12" s="18"/>
      <c r="M12" s="18"/>
      <c r="N12" s="19"/>
      <c r="O12" s="125">
        <v>30</v>
      </c>
      <c r="P12" s="17"/>
      <c r="Q12" s="17"/>
      <c r="R12" s="16"/>
      <c r="S12" s="125"/>
      <c r="T12" s="17"/>
      <c r="U12" s="17"/>
      <c r="V12" s="16"/>
      <c r="W12" s="125"/>
      <c r="X12" s="20"/>
      <c r="Y12" s="20"/>
      <c r="Z12" s="21"/>
      <c r="AA12" s="22"/>
    </row>
    <row r="13" spans="1:27" s="3" customFormat="1" ht="12.95" customHeight="1" x14ac:dyDescent="0.2">
      <c r="A13" s="117" t="s">
        <v>28</v>
      </c>
      <c r="B13" s="56" t="s">
        <v>125</v>
      </c>
      <c r="C13" s="10" t="s">
        <v>106</v>
      </c>
      <c r="D13" s="56" t="s">
        <v>18</v>
      </c>
      <c r="E13" s="10"/>
      <c r="F13" s="56">
        <v>30</v>
      </c>
      <c r="G13" s="10">
        <v>3</v>
      </c>
      <c r="H13" s="56">
        <v>30</v>
      </c>
      <c r="I13" s="11"/>
      <c r="J13" s="11"/>
      <c r="K13" s="11"/>
      <c r="L13" s="12"/>
      <c r="M13" s="12"/>
      <c r="N13" s="13"/>
      <c r="O13" s="56">
        <v>30</v>
      </c>
      <c r="P13" s="11"/>
      <c r="Q13" s="11"/>
      <c r="R13" s="10"/>
      <c r="S13" s="56"/>
      <c r="T13" s="11"/>
      <c r="U13" s="11"/>
      <c r="V13" s="10"/>
      <c r="W13" s="56"/>
      <c r="X13" s="14"/>
      <c r="Y13" s="14"/>
      <c r="Z13" s="15"/>
    </row>
    <row r="14" spans="1:27" s="3" customFormat="1" ht="24.95" customHeight="1" x14ac:dyDescent="0.2">
      <c r="A14" s="115" t="s">
        <v>119</v>
      </c>
      <c r="B14" s="56" t="s">
        <v>117</v>
      </c>
      <c r="C14" s="10" t="s">
        <v>108</v>
      </c>
      <c r="D14" s="56"/>
      <c r="E14" s="10" t="s">
        <v>21</v>
      </c>
      <c r="F14" s="56">
        <v>30</v>
      </c>
      <c r="G14" s="10">
        <v>3</v>
      </c>
      <c r="H14" s="56"/>
      <c r="I14" s="11"/>
      <c r="J14" s="11">
        <v>30</v>
      </c>
      <c r="K14" s="11"/>
      <c r="L14" s="12"/>
      <c r="M14" s="11"/>
      <c r="N14" s="10"/>
      <c r="O14" s="56"/>
      <c r="P14" s="23"/>
      <c r="Q14" s="11"/>
      <c r="R14" s="10">
        <v>30</v>
      </c>
      <c r="S14" s="100"/>
      <c r="T14" s="23"/>
      <c r="U14" s="23"/>
      <c r="V14" s="25"/>
      <c r="W14" s="100"/>
      <c r="X14" s="14"/>
      <c r="Y14" s="14"/>
      <c r="Z14" s="15"/>
    </row>
    <row r="15" spans="1:27" s="3" customFormat="1" ht="12.95" customHeight="1" x14ac:dyDescent="0.2">
      <c r="A15" s="118" t="s">
        <v>66</v>
      </c>
      <c r="B15" s="125" t="s">
        <v>80</v>
      </c>
      <c r="C15" s="16" t="s">
        <v>106</v>
      </c>
      <c r="D15" s="125"/>
      <c r="E15" s="16" t="s">
        <v>21</v>
      </c>
      <c r="F15" s="125">
        <v>30</v>
      </c>
      <c r="G15" s="16">
        <v>3</v>
      </c>
      <c r="H15" s="125">
        <v>30</v>
      </c>
      <c r="I15" s="26"/>
      <c r="J15" s="17"/>
      <c r="K15" s="17"/>
      <c r="L15" s="17"/>
      <c r="M15" s="17"/>
      <c r="N15" s="16"/>
      <c r="O15" s="125"/>
      <c r="P15" s="17"/>
      <c r="Q15" s="17">
        <v>30</v>
      </c>
      <c r="R15" s="16"/>
      <c r="S15" s="125"/>
      <c r="T15" s="17"/>
      <c r="U15" s="17"/>
      <c r="V15" s="16"/>
      <c r="W15" s="125"/>
      <c r="X15" s="17"/>
      <c r="Y15" s="18"/>
      <c r="Z15" s="19"/>
      <c r="AA15" s="22"/>
    </row>
    <row r="16" spans="1:27" s="3" customFormat="1" ht="12.95" customHeight="1" x14ac:dyDescent="0.2">
      <c r="A16" s="115" t="s">
        <v>35</v>
      </c>
      <c r="B16" s="56" t="s">
        <v>82</v>
      </c>
      <c r="C16" s="10" t="s">
        <v>106</v>
      </c>
      <c r="D16" s="56"/>
      <c r="E16" s="10" t="s">
        <v>21</v>
      </c>
      <c r="F16" s="56">
        <v>30</v>
      </c>
      <c r="G16" s="10">
        <v>3</v>
      </c>
      <c r="H16" s="56">
        <v>30</v>
      </c>
      <c r="I16" s="27"/>
      <c r="J16" s="11"/>
      <c r="K16" s="11"/>
      <c r="L16" s="11"/>
      <c r="M16" s="11"/>
      <c r="N16" s="10"/>
      <c r="O16" s="56"/>
      <c r="P16" s="11"/>
      <c r="Q16" s="11">
        <v>30</v>
      </c>
      <c r="R16" s="10"/>
      <c r="S16" s="56"/>
      <c r="T16" s="11"/>
      <c r="U16" s="11"/>
      <c r="V16" s="10"/>
      <c r="W16" s="56"/>
      <c r="X16" s="11"/>
      <c r="Y16" s="12"/>
      <c r="Z16" s="13"/>
    </row>
    <row r="17" spans="1:27" s="3" customFormat="1" ht="12.95" customHeight="1" thickBot="1" x14ac:dyDescent="0.25">
      <c r="A17" s="119" t="s">
        <v>37</v>
      </c>
      <c r="B17" s="126" t="s">
        <v>126</v>
      </c>
      <c r="C17" s="28" t="s">
        <v>106</v>
      </c>
      <c r="D17" s="126" t="s">
        <v>21</v>
      </c>
      <c r="E17" s="28"/>
      <c r="F17" s="126">
        <v>20</v>
      </c>
      <c r="G17" s="28">
        <v>2</v>
      </c>
      <c r="H17" s="126">
        <v>20</v>
      </c>
      <c r="I17" s="29"/>
      <c r="J17" s="30"/>
      <c r="K17" s="30"/>
      <c r="L17" s="30"/>
      <c r="M17" s="30"/>
      <c r="N17" s="28"/>
      <c r="O17" s="126"/>
      <c r="P17" s="30"/>
      <c r="Q17" s="30"/>
      <c r="R17" s="28"/>
      <c r="S17" s="126">
        <v>20</v>
      </c>
      <c r="T17" s="30"/>
      <c r="U17" s="30"/>
      <c r="V17" s="28"/>
      <c r="W17" s="126"/>
      <c r="X17" s="30"/>
      <c r="Y17" s="31"/>
      <c r="Z17" s="32"/>
    </row>
    <row r="18" spans="1:27" s="3" customFormat="1" ht="12.95" customHeight="1" x14ac:dyDescent="0.2">
      <c r="A18" s="114" t="s">
        <v>198</v>
      </c>
      <c r="B18" s="113"/>
      <c r="C18" s="4"/>
      <c r="D18" s="130"/>
      <c r="E18" s="4"/>
      <c r="F18" s="113">
        <f>SUM(F19:F27)</f>
        <v>235</v>
      </c>
      <c r="G18" s="4">
        <f>SUM(G19:G27)</f>
        <v>23</v>
      </c>
      <c r="H18" s="113">
        <f>SUM(H19:H27)</f>
        <v>190</v>
      </c>
      <c r="I18" s="5"/>
      <c r="J18" s="5"/>
      <c r="K18" s="5">
        <f>SUM(K19:K27)</f>
        <v>15</v>
      </c>
      <c r="L18" s="6"/>
      <c r="M18" s="5"/>
      <c r="N18" s="4">
        <f>SUM(N19:N27)</f>
        <v>30</v>
      </c>
      <c r="O18" s="113">
        <f>SUM(O19:O27)</f>
        <v>90</v>
      </c>
      <c r="P18" s="5"/>
      <c r="Q18" s="5">
        <f>SUM(Q19:Q27)</f>
        <v>60</v>
      </c>
      <c r="R18" s="4">
        <f>SUM(R19:R27)</f>
        <v>15</v>
      </c>
      <c r="S18" s="113"/>
      <c r="T18" s="5">
        <f>SUM(T19:T27)</f>
        <v>30</v>
      </c>
      <c r="U18" s="5"/>
      <c r="V18" s="4"/>
      <c r="W18" s="113"/>
      <c r="X18" s="8"/>
      <c r="Y18" s="8">
        <f>SUM(Y19:Y27)</f>
        <v>40</v>
      </c>
      <c r="Z18" s="9"/>
    </row>
    <row r="19" spans="1:27" s="3" customFormat="1" ht="12.95" customHeight="1" x14ac:dyDescent="0.2">
      <c r="A19" s="118" t="s">
        <v>22</v>
      </c>
      <c r="B19" s="125" t="s">
        <v>83</v>
      </c>
      <c r="C19" s="16" t="s">
        <v>106</v>
      </c>
      <c r="D19" s="125" t="s">
        <v>21</v>
      </c>
      <c r="E19" s="16"/>
      <c r="F19" s="125">
        <v>30</v>
      </c>
      <c r="G19" s="16">
        <v>3</v>
      </c>
      <c r="H19" s="125">
        <v>30</v>
      </c>
      <c r="I19" s="17"/>
      <c r="J19" s="17"/>
      <c r="K19" s="17"/>
      <c r="L19" s="18"/>
      <c r="M19" s="17"/>
      <c r="N19" s="16"/>
      <c r="O19" s="125">
        <v>30</v>
      </c>
      <c r="P19" s="17"/>
      <c r="Q19" s="17"/>
      <c r="R19" s="16"/>
      <c r="S19" s="125"/>
      <c r="T19" s="17"/>
      <c r="U19" s="17"/>
      <c r="V19" s="16"/>
      <c r="W19" s="125"/>
      <c r="X19" s="20"/>
      <c r="Y19" s="20"/>
      <c r="Z19" s="21"/>
    </row>
    <row r="20" spans="1:27" s="3" customFormat="1" ht="12.95" customHeight="1" x14ac:dyDescent="0.2">
      <c r="A20" s="117" t="s">
        <v>23</v>
      </c>
      <c r="B20" s="56" t="s">
        <v>84</v>
      </c>
      <c r="C20" s="10" t="s">
        <v>106</v>
      </c>
      <c r="D20" s="56" t="s">
        <v>21</v>
      </c>
      <c r="E20" s="10"/>
      <c r="F20" s="56">
        <v>30</v>
      </c>
      <c r="G20" s="10">
        <v>3</v>
      </c>
      <c r="H20" s="56">
        <v>30</v>
      </c>
      <c r="I20" s="11"/>
      <c r="J20" s="11"/>
      <c r="K20" s="11"/>
      <c r="L20" s="12"/>
      <c r="M20" s="12"/>
      <c r="N20" s="13"/>
      <c r="O20" s="56"/>
      <c r="P20" s="11"/>
      <c r="Q20" s="11">
        <v>30</v>
      </c>
      <c r="R20" s="10"/>
      <c r="S20" s="56"/>
      <c r="T20" s="11"/>
      <c r="U20" s="11"/>
      <c r="V20" s="10"/>
      <c r="W20" s="56"/>
      <c r="X20" s="14"/>
      <c r="Y20" s="14"/>
      <c r="Z20" s="15"/>
    </row>
    <row r="21" spans="1:27" s="33" customFormat="1" ht="12.95" customHeight="1" x14ac:dyDescent="0.2">
      <c r="A21" s="117" t="s">
        <v>24</v>
      </c>
      <c r="B21" s="56" t="s">
        <v>85</v>
      </c>
      <c r="C21" s="10" t="s">
        <v>106</v>
      </c>
      <c r="D21" s="56" t="s">
        <v>21</v>
      </c>
      <c r="E21" s="10"/>
      <c r="F21" s="56">
        <v>30</v>
      </c>
      <c r="G21" s="10">
        <v>3</v>
      </c>
      <c r="H21" s="56">
        <v>30</v>
      </c>
      <c r="I21" s="11"/>
      <c r="J21" s="11"/>
      <c r="K21" s="11"/>
      <c r="L21" s="12"/>
      <c r="M21" s="12"/>
      <c r="N21" s="13"/>
      <c r="O21" s="56">
        <v>30</v>
      </c>
      <c r="P21" s="11"/>
      <c r="Q21" s="11"/>
      <c r="R21" s="10"/>
      <c r="S21" s="56"/>
      <c r="T21" s="11"/>
      <c r="U21" s="11"/>
      <c r="V21" s="10"/>
      <c r="W21" s="56"/>
      <c r="X21" s="14"/>
      <c r="Y21" s="14"/>
      <c r="Z21" s="15"/>
    </row>
    <row r="22" spans="1:27" s="3" customFormat="1" ht="12.95" customHeight="1" x14ac:dyDescent="0.2">
      <c r="A22" s="120" t="s">
        <v>27</v>
      </c>
      <c r="B22" s="127" t="s">
        <v>86</v>
      </c>
      <c r="C22" s="34" t="s">
        <v>106</v>
      </c>
      <c r="D22" s="127"/>
      <c r="E22" s="34" t="s">
        <v>18</v>
      </c>
      <c r="F22" s="127">
        <v>30</v>
      </c>
      <c r="G22" s="34">
        <v>3</v>
      </c>
      <c r="H22" s="127">
        <v>30</v>
      </c>
      <c r="I22" s="35"/>
      <c r="J22" s="35"/>
      <c r="K22" s="35"/>
      <c r="L22" s="36"/>
      <c r="M22" s="35"/>
      <c r="N22" s="34"/>
      <c r="O22" s="127"/>
      <c r="P22" s="35"/>
      <c r="Q22" s="35">
        <v>30</v>
      </c>
      <c r="R22" s="34"/>
      <c r="S22" s="127"/>
      <c r="T22" s="35"/>
      <c r="U22" s="35"/>
      <c r="V22" s="34"/>
      <c r="W22" s="127"/>
      <c r="X22" s="37"/>
      <c r="Y22" s="37"/>
      <c r="Z22" s="38"/>
    </row>
    <row r="23" spans="1:27" s="3" customFormat="1" ht="12.95" customHeight="1" x14ac:dyDescent="0.2">
      <c r="A23" s="121" t="s">
        <v>111</v>
      </c>
      <c r="B23" s="128" t="s">
        <v>87</v>
      </c>
      <c r="C23" s="39" t="s">
        <v>106</v>
      </c>
      <c r="D23" s="128" t="s">
        <v>18</v>
      </c>
      <c r="E23" s="39"/>
      <c r="F23" s="128">
        <v>30</v>
      </c>
      <c r="G23" s="39">
        <v>3</v>
      </c>
      <c r="H23" s="128">
        <v>30</v>
      </c>
      <c r="I23" s="40"/>
      <c r="J23" s="40"/>
      <c r="K23" s="40"/>
      <c r="L23" s="41"/>
      <c r="M23" s="41"/>
      <c r="N23" s="42"/>
      <c r="O23" s="128">
        <v>30</v>
      </c>
      <c r="P23" s="40"/>
      <c r="Q23" s="40"/>
      <c r="R23" s="39"/>
      <c r="S23" s="128"/>
      <c r="T23" s="40"/>
      <c r="U23" s="40"/>
      <c r="V23" s="39"/>
      <c r="W23" s="128"/>
      <c r="X23" s="43"/>
      <c r="Y23" s="43"/>
      <c r="Z23" s="44"/>
    </row>
    <row r="24" spans="1:27" s="3" customFormat="1" ht="12.95" customHeight="1" x14ac:dyDescent="0.2">
      <c r="A24" s="115" t="s">
        <v>30</v>
      </c>
      <c r="B24" s="56" t="s">
        <v>127</v>
      </c>
      <c r="C24" s="10" t="s">
        <v>106</v>
      </c>
      <c r="D24" s="100"/>
      <c r="E24" s="10" t="s">
        <v>21</v>
      </c>
      <c r="F24" s="56">
        <v>20</v>
      </c>
      <c r="G24" s="10">
        <v>2</v>
      </c>
      <c r="H24" s="56">
        <v>20</v>
      </c>
      <c r="I24" s="11"/>
      <c r="J24" s="11"/>
      <c r="K24" s="11"/>
      <c r="L24" s="11"/>
      <c r="M24" s="11"/>
      <c r="N24" s="10"/>
      <c r="O24" s="56"/>
      <c r="P24" s="11"/>
      <c r="Q24" s="11"/>
      <c r="R24" s="10"/>
      <c r="S24" s="56"/>
      <c r="T24" s="11"/>
      <c r="U24" s="11"/>
      <c r="V24" s="10"/>
      <c r="W24" s="56"/>
      <c r="X24" s="14"/>
      <c r="Y24" s="14">
        <v>20</v>
      </c>
      <c r="Z24" s="15"/>
      <c r="AA24" s="22"/>
    </row>
    <row r="25" spans="1:27" s="3" customFormat="1" ht="12.95" customHeight="1" x14ac:dyDescent="0.2">
      <c r="A25" s="122" t="s">
        <v>31</v>
      </c>
      <c r="B25" s="128" t="s">
        <v>128</v>
      </c>
      <c r="C25" s="39" t="s">
        <v>106</v>
      </c>
      <c r="D25" s="92"/>
      <c r="E25" s="39" t="s">
        <v>21</v>
      </c>
      <c r="F25" s="128">
        <v>20</v>
      </c>
      <c r="G25" s="39">
        <v>2</v>
      </c>
      <c r="H25" s="128">
        <v>20</v>
      </c>
      <c r="I25" s="40"/>
      <c r="J25" s="40"/>
      <c r="K25" s="40"/>
      <c r="L25" s="41"/>
      <c r="M25" s="41"/>
      <c r="N25" s="42"/>
      <c r="O25" s="128"/>
      <c r="P25" s="40"/>
      <c r="Q25" s="40"/>
      <c r="R25" s="39"/>
      <c r="S25" s="128"/>
      <c r="T25" s="40"/>
      <c r="U25" s="40"/>
      <c r="V25" s="39"/>
      <c r="W25" s="128"/>
      <c r="X25" s="40"/>
      <c r="Y25" s="40">
        <v>20</v>
      </c>
      <c r="Z25" s="39"/>
      <c r="AA25" s="22"/>
    </row>
    <row r="26" spans="1:27" s="3" customFormat="1" ht="12.95" customHeight="1" x14ac:dyDescent="0.2">
      <c r="A26" s="115" t="s">
        <v>271</v>
      </c>
      <c r="B26" s="56" t="s">
        <v>129</v>
      </c>
      <c r="C26" s="10" t="s">
        <v>108</v>
      </c>
      <c r="D26" s="100"/>
      <c r="E26" s="10" t="s">
        <v>21</v>
      </c>
      <c r="F26" s="56">
        <v>15</v>
      </c>
      <c r="G26" s="10">
        <v>1</v>
      </c>
      <c r="H26" s="100"/>
      <c r="I26" s="46"/>
      <c r="J26" s="23"/>
      <c r="K26" s="11">
        <v>15</v>
      </c>
      <c r="L26" s="23"/>
      <c r="M26" s="23"/>
      <c r="N26" s="25"/>
      <c r="O26" s="100"/>
      <c r="P26" s="23"/>
      <c r="Q26" s="23"/>
      <c r="R26" s="10">
        <v>15</v>
      </c>
      <c r="S26" s="100"/>
      <c r="T26" s="23"/>
      <c r="U26" s="23"/>
      <c r="V26" s="25"/>
      <c r="W26" s="100"/>
      <c r="X26" s="23"/>
      <c r="Y26" s="47"/>
      <c r="Z26" s="48"/>
      <c r="AA26" s="22"/>
    </row>
    <row r="27" spans="1:27" s="3" customFormat="1" ht="12.95" customHeight="1" thickBot="1" x14ac:dyDescent="0.25">
      <c r="A27" s="118" t="s">
        <v>73</v>
      </c>
      <c r="B27" s="125" t="s">
        <v>130</v>
      </c>
      <c r="C27" s="16" t="s">
        <v>108</v>
      </c>
      <c r="D27" s="125" t="s">
        <v>21</v>
      </c>
      <c r="E27" s="16"/>
      <c r="F27" s="125">
        <v>30</v>
      </c>
      <c r="G27" s="16">
        <v>3</v>
      </c>
      <c r="H27" s="125"/>
      <c r="I27" s="49"/>
      <c r="J27" s="17"/>
      <c r="K27" s="17"/>
      <c r="L27" s="17"/>
      <c r="M27" s="17"/>
      <c r="N27" s="16">
        <v>30</v>
      </c>
      <c r="O27" s="125"/>
      <c r="P27" s="17"/>
      <c r="Q27" s="17"/>
      <c r="R27" s="16"/>
      <c r="S27" s="125"/>
      <c r="T27" s="17">
        <v>30</v>
      </c>
      <c r="U27" s="17"/>
      <c r="V27" s="16"/>
      <c r="W27" s="125"/>
      <c r="X27" s="17"/>
      <c r="Y27" s="18"/>
      <c r="Z27" s="19"/>
      <c r="AA27" s="22"/>
    </row>
    <row r="28" spans="1:27" s="51" customFormat="1" ht="12.95" customHeight="1" x14ac:dyDescent="0.2">
      <c r="A28" s="114" t="s">
        <v>122</v>
      </c>
      <c r="B28" s="113"/>
      <c r="C28" s="4"/>
      <c r="D28" s="113"/>
      <c r="E28" s="4"/>
      <c r="F28" s="113">
        <f>SUM(F29:F31)</f>
        <v>75</v>
      </c>
      <c r="G28" s="4">
        <f>SUM(G29:G31)</f>
        <v>5</v>
      </c>
      <c r="H28" s="113">
        <f>SUM(H29:H31)</f>
        <v>60</v>
      </c>
      <c r="I28" s="5"/>
      <c r="J28" s="5"/>
      <c r="K28" s="5">
        <f>SUM(K29:K31)</f>
        <v>15</v>
      </c>
      <c r="L28" s="6"/>
      <c r="M28" s="6"/>
      <c r="N28" s="7"/>
      <c r="O28" s="113"/>
      <c r="P28" s="5"/>
      <c r="Q28" s="5"/>
      <c r="R28" s="4"/>
      <c r="S28" s="113">
        <f>SUM(S29:S31)</f>
        <v>30</v>
      </c>
      <c r="T28" s="5"/>
      <c r="U28" s="5">
        <f>SUM(U29:U31)</f>
        <v>30</v>
      </c>
      <c r="V28" s="4"/>
      <c r="W28" s="113"/>
      <c r="X28" s="8"/>
      <c r="Y28" s="8"/>
      <c r="Z28" s="9">
        <f>SUM(Z29:Z31)</f>
        <v>15</v>
      </c>
      <c r="AA28" s="50"/>
    </row>
    <row r="29" spans="1:27" s="3" customFormat="1" ht="12.95" customHeight="1" x14ac:dyDescent="0.2">
      <c r="A29" s="115" t="s">
        <v>20</v>
      </c>
      <c r="B29" s="56" t="s">
        <v>88</v>
      </c>
      <c r="C29" s="10" t="s">
        <v>106</v>
      </c>
      <c r="D29" s="56"/>
      <c r="E29" s="10" t="s">
        <v>18</v>
      </c>
      <c r="F29" s="56">
        <v>30</v>
      </c>
      <c r="G29" s="10">
        <v>2</v>
      </c>
      <c r="H29" s="56">
        <v>30</v>
      </c>
      <c r="I29" s="11"/>
      <c r="J29" s="11"/>
      <c r="K29" s="11"/>
      <c r="L29" s="12"/>
      <c r="M29" s="11"/>
      <c r="N29" s="10"/>
      <c r="O29" s="56"/>
      <c r="P29" s="11"/>
      <c r="Q29" s="11"/>
      <c r="R29" s="10"/>
      <c r="S29" s="56"/>
      <c r="T29" s="11"/>
      <c r="U29" s="11">
        <v>30</v>
      </c>
      <c r="V29" s="10"/>
      <c r="W29" s="56"/>
      <c r="X29" s="14"/>
      <c r="Y29" s="14"/>
      <c r="Z29" s="15"/>
      <c r="AA29" s="22"/>
    </row>
    <row r="30" spans="1:27" s="3" customFormat="1" ht="12.95" customHeight="1" x14ac:dyDescent="0.2">
      <c r="A30" s="115" t="s">
        <v>36</v>
      </c>
      <c r="B30" s="56" t="s">
        <v>89</v>
      </c>
      <c r="C30" s="10" t="s">
        <v>106</v>
      </c>
      <c r="D30" s="56" t="s">
        <v>21</v>
      </c>
      <c r="E30" s="10"/>
      <c r="F30" s="56">
        <v>30</v>
      </c>
      <c r="G30" s="10">
        <v>2</v>
      </c>
      <c r="H30" s="56">
        <v>30</v>
      </c>
      <c r="I30" s="23"/>
      <c r="J30" s="23"/>
      <c r="K30" s="23"/>
      <c r="L30" s="23"/>
      <c r="M30" s="23"/>
      <c r="N30" s="25"/>
      <c r="O30" s="100"/>
      <c r="P30" s="23"/>
      <c r="Q30" s="23"/>
      <c r="R30" s="25"/>
      <c r="S30" s="56">
        <v>30</v>
      </c>
      <c r="T30" s="23"/>
      <c r="U30" s="11"/>
      <c r="V30" s="25"/>
      <c r="W30" s="100"/>
      <c r="X30" s="23"/>
      <c r="Y30" s="23"/>
      <c r="Z30" s="25"/>
      <c r="AA30" s="22"/>
    </row>
    <row r="31" spans="1:27" s="33" customFormat="1" ht="12.95" customHeight="1" thickBot="1" x14ac:dyDescent="0.25">
      <c r="A31" s="119" t="s">
        <v>113</v>
      </c>
      <c r="B31" s="126" t="s">
        <v>131</v>
      </c>
      <c r="C31" s="28" t="s">
        <v>106</v>
      </c>
      <c r="D31" s="126"/>
      <c r="E31" s="28" t="s">
        <v>21</v>
      </c>
      <c r="F31" s="126">
        <v>15</v>
      </c>
      <c r="G31" s="28">
        <v>1</v>
      </c>
      <c r="H31" s="126"/>
      <c r="I31" s="31"/>
      <c r="J31" s="30"/>
      <c r="K31" s="30">
        <v>15</v>
      </c>
      <c r="L31" s="30"/>
      <c r="M31" s="30"/>
      <c r="N31" s="32"/>
      <c r="O31" s="140"/>
      <c r="P31" s="30"/>
      <c r="Q31" s="30"/>
      <c r="R31" s="28"/>
      <c r="S31" s="126"/>
      <c r="T31" s="30"/>
      <c r="U31" s="30"/>
      <c r="V31" s="28"/>
      <c r="W31" s="126"/>
      <c r="X31" s="30"/>
      <c r="Y31" s="31"/>
      <c r="Z31" s="32">
        <v>15</v>
      </c>
    </row>
    <row r="32" spans="1:27" s="33" customFormat="1" ht="12.95" customHeight="1" x14ac:dyDescent="0.2">
      <c r="A32" s="114" t="s">
        <v>200</v>
      </c>
      <c r="B32" s="129"/>
      <c r="C32" s="55"/>
      <c r="D32" s="113"/>
      <c r="E32" s="4"/>
      <c r="F32" s="113">
        <f>SUM(F33:F39)</f>
        <v>240</v>
      </c>
      <c r="G32" s="4">
        <f>SUM(G33:G39)</f>
        <v>14</v>
      </c>
      <c r="H32" s="113"/>
      <c r="I32" s="6"/>
      <c r="J32" s="5">
        <f>SUM(J33:J39)</f>
        <v>30</v>
      </c>
      <c r="K32" s="5">
        <f>SUM(K33:K39)</f>
        <v>90</v>
      </c>
      <c r="L32" s="6">
        <f>SUM(L33:L39)</f>
        <v>120</v>
      </c>
      <c r="M32" s="6"/>
      <c r="N32" s="7"/>
      <c r="O32" s="113"/>
      <c r="P32" s="5">
        <f>SUM(P33:P39)</f>
        <v>60</v>
      </c>
      <c r="Q32" s="5"/>
      <c r="R32" s="4">
        <f>SUM(R33:R39)</f>
        <v>90</v>
      </c>
      <c r="S32" s="113"/>
      <c r="T32" s="5">
        <f>SUM(T33:T39)</f>
        <v>30</v>
      </c>
      <c r="U32" s="5"/>
      <c r="V32" s="4">
        <f>SUM(V33:V39)</f>
        <v>60</v>
      </c>
      <c r="W32" s="113"/>
      <c r="X32" s="5"/>
      <c r="Y32" s="5"/>
      <c r="Z32" s="4"/>
    </row>
    <row r="33" spans="1:26" s="33" customFormat="1" ht="12.95" customHeight="1" x14ac:dyDescent="0.2">
      <c r="A33" s="115" t="s">
        <v>221</v>
      </c>
      <c r="B33" s="56" t="s">
        <v>92</v>
      </c>
      <c r="C33" s="10" t="s">
        <v>106</v>
      </c>
      <c r="D33" s="56"/>
      <c r="E33" s="10" t="s">
        <v>21</v>
      </c>
      <c r="F33" s="56">
        <v>30</v>
      </c>
      <c r="G33" s="10">
        <v>3</v>
      </c>
      <c r="H33" s="56"/>
      <c r="I33" s="12"/>
      <c r="J33" s="11">
        <v>30</v>
      </c>
      <c r="K33" s="11"/>
      <c r="L33" s="12"/>
      <c r="M33" s="12"/>
      <c r="N33" s="13"/>
      <c r="O33" s="56"/>
      <c r="P33" s="11"/>
      <c r="Q33" s="11"/>
      <c r="R33" s="10"/>
      <c r="S33" s="56"/>
      <c r="T33" s="11"/>
      <c r="U33" s="11"/>
      <c r="V33" s="10">
        <v>30</v>
      </c>
      <c r="W33" s="56"/>
      <c r="X33" s="11"/>
      <c r="Y33" s="11"/>
      <c r="Z33" s="10"/>
    </row>
    <row r="34" spans="1:26" s="33" customFormat="1" ht="12.75" customHeight="1" x14ac:dyDescent="0.2">
      <c r="A34" s="115" t="s">
        <v>32</v>
      </c>
      <c r="B34" s="56" t="s">
        <v>93</v>
      </c>
      <c r="C34" s="10" t="s">
        <v>106</v>
      </c>
      <c r="D34" s="56"/>
      <c r="E34" s="10" t="s">
        <v>21</v>
      </c>
      <c r="F34" s="56">
        <v>30</v>
      </c>
      <c r="G34" s="10">
        <v>3</v>
      </c>
      <c r="H34" s="56"/>
      <c r="I34" s="12"/>
      <c r="J34" s="11"/>
      <c r="K34" s="11">
        <v>30</v>
      </c>
      <c r="L34" s="12"/>
      <c r="M34" s="12"/>
      <c r="N34" s="13"/>
      <c r="O34" s="56"/>
      <c r="P34" s="11"/>
      <c r="Q34" s="11"/>
      <c r="R34" s="10">
        <v>30</v>
      </c>
      <c r="S34" s="56"/>
      <c r="T34" s="11"/>
      <c r="U34" s="11"/>
      <c r="V34" s="10"/>
      <c r="W34" s="56"/>
      <c r="X34" s="11"/>
      <c r="Y34" s="11"/>
      <c r="Z34" s="10"/>
    </row>
    <row r="35" spans="1:26" s="33" customFormat="1" ht="12.95" customHeight="1" x14ac:dyDescent="0.2">
      <c r="A35" s="117" t="s">
        <v>265</v>
      </c>
      <c r="B35" s="56" t="s">
        <v>205</v>
      </c>
      <c r="C35" s="10" t="s">
        <v>108</v>
      </c>
      <c r="D35" s="56" t="s">
        <v>21</v>
      </c>
      <c r="E35" s="10"/>
      <c r="F35" s="56">
        <v>60</v>
      </c>
      <c r="G35" s="10">
        <v>4</v>
      </c>
      <c r="H35" s="56"/>
      <c r="I35" s="12"/>
      <c r="J35" s="11"/>
      <c r="K35" s="11"/>
      <c r="L35" s="12">
        <v>120</v>
      </c>
      <c r="M35" s="12"/>
      <c r="N35" s="13"/>
      <c r="O35" s="56"/>
      <c r="P35" s="11">
        <v>60</v>
      </c>
      <c r="Q35" s="11"/>
      <c r="R35" s="10"/>
      <c r="S35" s="56"/>
      <c r="T35" s="11"/>
      <c r="U35" s="11"/>
      <c r="V35" s="10"/>
      <c r="W35" s="56"/>
      <c r="X35" s="11"/>
      <c r="Y35" s="11"/>
      <c r="Z35" s="10"/>
    </row>
    <row r="36" spans="1:26" s="33" customFormat="1" ht="12.95" customHeight="1" x14ac:dyDescent="0.2">
      <c r="A36" s="117" t="s">
        <v>266</v>
      </c>
      <c r="B36" s="56" t="s">
        <v>205</v>
      </c>
      <c r="C36" s="10" t="s">
        <v>108</v>
      </c>
      <c r="D36" s="56"/>
      <c r="E36" s="10" t="s">
        <v>21</v>
      </c>
      <c r="F36" s="56">
        <v>60</v>
      </c>
      <c r="G36" s="10">
        <v>3</v>
      </c>
      <c r="H36" s="56"/>
      <c r="I36" s="12"/>
      <c r="J36" s="11"/>
      <c r="K36" s="11"/>
      <c r="L36" s="12"/>
      <c r="M36" s="12"/>
      <c r="N36" s="13"/>
      <c r="O36" s="56"/>
      <c r="P36" s="11"/>
      <c r="Q36" s="11"/>
      <c r="R36" s="10">
        <v>60</v>
      </c>
      <c r="S36" s="56"/>
      <c r="T36" s="11"/>
      <c r="U36" s="11"/>
      <c r="V36" s="10"/>
      <c r="W36" s="56"/>
      <c r="X36" s="11"/>
      <c r="Y36" s="11"/>
      <c r="Z36" s="10"/>
    </row>
    <row r="37" spans="1:26" s="33" customFormat="1" ht="12.95" customHeight="1" x14ac:dyDescent="0.2">
      <c r="A37" s="117" t="s">
        <v>269</v>
      </c>
      <c r="B37" s="56" t="s">
        <v>205</v>
      </c>
      <c r="C37" s="10" t="s">
        <v>108</v>
      </c>
      <c r="D37" s="56"/>
      <c r="E37" s="10" t="s">
        <v>18</v>
      </c>
      <c r="F37" s="56">
        <v>0</v>
      </c>
      <c r="G37" s="10">
        <v>1</v>
      </c>
      <c r="H37" s="56"/>
      <c r="I37" s="12"/>
      <c r="J37" s="11"/>
      <c r="K37" s="11"/>
      <c r="L37" s="12"/>
      <c r="M37" s="12"/>
      <c r="N37" s="13"/>
      <c r="O37" s="56"/>
      <c r="P37" s="11"/>
      <c r="Q37" s="11"/>
      <c r="R37" s="10">
        <v>0</v>
      </c>
      <c r="S37" s="56"/>
      <c r="T37" s="11"/>
      <c r="U37" s="11"/>
      <c r="V37" s="10"/>
      <c r="W37" s="56"/>
      <c r="X37" s="11"/>
      <c r="Y37" s="11"/>
      <c r="Z37" s="10"/>
    </row>
    <row r="38" spans="1:26" s="33" customFormat="1" ht="12.95" customHeight="1" x14ac:dyDescent="0.2">
      <c r="A38" s="115" t="s">
        <v>259</v>
      </c>
      <c r="B38" s="56" t="s">
        <v>206</v>
      </c>
      <c r="C38" s="10" t="s">
        <v>108</v>
      </c>
      <c r="D38" s="56" t="s">
        <v>19</v>
      </c>
      <c r="E38" s="10"/>
      <c r="F38" s="56">
        <v>30</v>
      </c>
      <c r="G38" s="10">
        <v>0</v>
      </c>
      <c r="H38" s="56"/>
      <c r="I38" s="12"/>
      <c r="J38" s="11"/>
      <c r="K38" s="11">
        <v>30</v>
      </c>
      <c r="L38" s="12"/>
      <c r="M38" s="12"/>
      <c r="N38" s="13"/>
      <c r="O38" s="56"/>
      <c r="P38" s="11"/>
      <c r="Q38" s="11"/>
      <c r="R38" s="10"/>
      <c r="S38" s="56"/>
      <c r="T38" s="11">
        <v>30</v>
      </c>
      <c r="U38" s="11"/>
      <c r="V38" s="10"/>
      <c r="W38" s="56"/>
      <c r="X38" s="11"/>
      <c r="Y38" s="11"/>
      <c r="Z38" s="10"/>
    </row>
    <row r="39" spans="1:26" s="33" customFormat="1" ht="12.95" customHeight="1" thickBot="1" x14ac:dyDescent="0.25">
      <c r="A39" s="159" t="s">
        <v>260</v>
      </c>
      <c r="B39" s="131" t="s">
        <v>206</v>
      </c>
      <c r="C39" s="61" t="s">
        <v>108</v>
      </c>
      <c r="D39" s="131"/>
      <c r="E39" s="61" t="s">
        <v>19</v>
      </c>
      <c r="F39" s="131">
        <v>30</v>
      </c>
      <c r="G39" s="61">
        <v>0</v>
      </c>
      <c r="H39" s="131"/>
      <c r="I39" s="153"/>
      <c r="J39" s="154"/>
      <c r="K39" s="154">
        <v>30</v>
      </c>
      <c r="L39" s="153"/>
      <c r="M39" s="153"/>
      <c r="N39" s="155"/>
      <c r="O39" s="131"/>
      <c r="P39" s="154"/>
      <c r="Q39" s="154"/>
      <c r="R39" s="61"/>
      <c r="S39" s="131"/>
      <c r="T39" s="154"/>
      <c r="U39" s="154"/>
      <c r="V39" s="61">
        <v>30</v>
      </c>
      <c r="W39" s="131"/>
      <c r="X39" s="154"/>
      <c r="Y39" s="154"/>
      <c r="Z39" s="61"/>
    </row>
    <row r="40" spans="1:26" s="33" customFormat="1" ht="12.95" customHeight="1" x14ac:dyDescent="0.2">
      <c r="A40" s="114" t="s">
        <v>201</v>
      </c>
      <c r="B40" s="130"/>
      <c r="C40" s="57"/>
      <c r="D40" s="113"/>
      <c r="E40" s="4"/>
      <c r="F40" s="113">
        <f>SUM(F41:F44)</f>
        <v>90</v>
      </c>
      <c r="G40" s="4">
        <f>SUM(G41:G44)</f>
        <v>10</v>
      </c>
      <c r="H40" s="113">
        <f>SUM(H41:H44)</f>
        <v>30</v>
      </c>
      <c r="I40" s="58"/>
      <c r="J40" s="5"/>
      <c r="K40" s="5"/>
      <c r="L40" s="58"/>
      <c r="M40" s="6">
        <f>SUM(M41:M44)</f>
        <v>60</v>
      </c>
      <c r="N40" s="59"/>
      <c r="O40" s="113"/>
      <c r="P40" s="5"/>
      <c r="Q40" s="5"/>
      <c r="R40" s="4"/>
      <c r="S40" s="113">
        <f>SUM(S41:S44)</f>
        <v>30</v>
      </c>
      <c r="T40" s="5"/>
      <c r="U40" s="5"/>
      <c r="V40" s="4">
        <f>SUM(V41:V44)</f>
        <v>15</v>
      </c>
      <c r="W40" s="113"/>
      <c r="X40" s="5">
        <f>SUM(X41:X44)</f>
        <v>15</v>
      </c>
      <c r="Y40" s="5"/>
      <c r="Z40" s="4">
        <f>SUM(Z41:Z44)</f>
        <v>30</v>
      </c>
    </row>
    <row r="41" spans="1:26" s="33" customFormat="1" ht="12.95" customHeight="1" x14ac:dyDescent="0.2">
      <c r="A41" s="115" t="s">
        <v>33</v>
      </c>
      <c r="B41" s="56" t="s">
        <v>132</v>
      </c>
      <c r="C41" s="10" t="s">
        <v>106</v>
      </c>
      <c r="D41" s="56" t="s">
        <v>18</v>
      </c>
      <c r="E41" s="10"/>
      <c r="F41" s="56">
        <v>30</v>
      </c>
      <c r="G41" s="10">
        <v>3</v>
      </c>
      <c r="H41" s="56">
        <v>30</v>
      </c>
      <c r="I41" s="12"/>
      <c r="J41" s="11"/>
      <c r="K41" s="11"/>
      <c r="L41" s="11"/>
      <c r="M41" s="23"/>
      <c r="N41" s="10"/>
      <c r="O41" s="56"/>
      <c r="P41" s="11"/>
      <c r="Q41" s="11"/>
      <c r="R41" s="10"/>
      <c r="S41" s="56">
        <v>30</v>
      </c>
      <c r="T41" s="11"/>
      <c r="U41" s="11"/>
      <c r="V41" s="10"/>
      <c r="W41" s="56"/>
      <c r="X41" s="11"/>
      <c r="Y41" s="11"/>
      <c r="Z41" s="10"/>
    </row>
    <row r="42" spans="1:26" s="33" customFormat="1" ht="12.95" customHeight="1" x14ac:dyDescent="0.2">
      <c r="A42" s="117" t="s">
        <v>256</v>
      </c>
      <c r="B42" s="56" t="s">
        <v>133</v>
      </c>
      <c r="C42" s="10" t="s">
        <v>108</v>
      </c>
      <c r="D42" s="56"/>
      <c r="E42" s="10" t="s">
        <v>21</v>
      </c>
      <c r="F42" s="56">
        <v>15</v>
      </c>
      <c r="G42" s="10">
        <v>1</v>
      </c>
      <c r="H42" s="56"/>
      <c r="I42" s="12"/>
      <c r="J42" s="11"/>
      <c r="K42" s="11"/>
      <c r="L42" s="11"/>
      <c r="M42" s="11">
        <v>60</v>
      </c>
      <c r="N42" s="10"/>
      <c r="O42" s="56"/>
      <c r="P42" s="11"/>
      <c r="Q42" s="11"/>
      <c r="R42" s="10"/>
      <c r="S42" s="56"/>
      <c r="T42" s="11"/>
      <c r="U42" s="11"/>
      <c r="V42" s="10">
        <v>15</v>
      </c>
      <c r="W42" s="56"/>
      <c r="X42" s="11"/>
      <c r="Y42" s="11"/>
      <c r="Z42" s="13"/>
    </row>
    <row r="43" spans="1:26" s="33" customFormat="1" ht="12.95" customHeight="1" x14ac:dyDescent="0.2">
      <c r="A43" s="117" t="s">
        <v>257</v>
      </c>
      <c r="B43" s="56" t="s">
        <v>133</v>
      </c>
      <c r="C43" s="10" t="s">
        <v>108</v>
      </c>
      <c r="D43" s="56" t="s">
        <v>21</v>
      </c>
      <c r="E43" s="10"/>
      <c r="F43" s="56">
        <v>15</v>
      </c>
      <c r="G43" s="10">
        <v>1</v>
      </c>
      <c r="H43" s="56"/>
      <c r="I43" s="12"/>
      <c r="J43" s="11"/>
      <c r="K43" s="11"/>
      <c r="L43" s="11"/>
      <c r="M43" s="11"/>
      <c r="N43" s="10"/>
      <c r="O43" s="56"/>
      <c r="P43" s="11"/>
      <c r="Q43" s="11"/>
      <c r="R43" s="10"/>
      <c r="S43" s="56"/>
      <c r="T43" s="11"/>
      <c r="U43" s="11"/>
      <c r="V43" s="10"/>
      <c r="W43" s="56"/>
      <c r="X43" s="11">
        <v>15</v>
      </c>
      <c r="Y43" s="11"/>
      <c r="Z43" s="13"/>
    </row>
    <row r="44" spans="1:26" s="33" customFormat="1" ht="12.95" customHeight="1" thickBot="1" x14ac:dyDescent="0.25">
      <c r="A44" s="160" t="s">
        <v>258</v>
      </c>
      <c r="B44" s="126" t="s">
        <v>133</v>
      </c>
      <c r="C44" s="28" t="s">
        <v>108</v>
      </c>
      <c r="D44" s="126"/>
      <c r="E44" s="28" t="s">
        <v>21</v>
      </c>
      <c r="F44" s="126">
        <v>30</v>
      </c>
      <c r="G44" s="28">
        <v>5</v>
      </c>
      <c r="H44" s="126"/>
      <c r="I44" s="31"/>
      <c r="J44" s="30"/>
      <c r="K44" s="30"/>
      <c r="L44" s="30"/>
      <c r="M44" s="30"/>
      <c r="N44" s="28"/>
      <c r="O44" s="126"/>
      <c r="P44" s="30"/>
      <c r="Q44" s="30"/>
      <c r="R44" s="28"/>
      <c r="S44" s="126"/>
      <c r="T44" s="30"/>
      <c r="U44" s="30"/>
      <c r="V44" s="28"/>
      <c r="W44" s="126"/>
      <c r="X44" s="30"/>
      <c r="Y44" s="30"/>
      <c r="Z44" s="32">
        <v>30</v>
      </c>
    </row>
    <row r="45" spans="1:26" s="33" customFormat="1" ht="12.95" customHeight="1" thickBot="1" x14ac:dyDescent="0.25">
      <c r="A45" s="161" t="s">
        <v>272</v>
      </c>
      <c r="B45" s="131" t="s">
        <v>94</v>
      </c>
      <c r="C45" s="61" t="s">
        <v>107</v>
      </c>
      <c r="D45" s="112" t="s">
        <v>21</v>
      </c>
      <c r="E45" s="62"/>
      <c r="F45" s="112">
        <v>30</v>
      </c>
      <c r="G45" s="62">
        <v>2</v>
      </c>
      <c r="H45" s="112">
        <v>30</v>
      </c>
      <c r="I45" s="63"/>
      <c r="J45" s="64"/>
      <c r="K45" s="64"/>
      <c r="L45" s="64"/>
      <c r="M45" s="64"/>
      <c r="N45" s="62"/>
      <c r="O45" s="112"/>
      <c r="P45" s="64"/>
      <c r="Q45" s="64"/>
      <c r="R45" s="62"/>
      <c r="S45" s="112"/>
      <c r="T45" s="64"/>
      <c r="U45" s="64"/>
      <c r="V45" s="62"/>
      <c r="W45" s="112">
        <v>30</v>
      </c>
      <c r="X45" s="64"/>
      <c r="Y45" s="65"/>
      <c r="Z45" s="66"/>
    </row>
    <row r="46" spans="1:26" s="33" customFormat="1" ht="22.9" customHeight="1" x14ac:dyDescent="0.2">
      <c r="A46" s="136" t="s">
        <v>247</v>
      </c>
      <c r="B46" s="145"/>
      <c r="C46" s="146"/>
      <c r="D46" s="113"/>
      <c r="E46" s="4"/>
      <c r="F46" s="113">
        <f>SUM(F47:F48)</f>
        <v>60</v>
      </c>
      <c r="G46" s="4">
        <f>SUM(G47:G48)</f>
        <v>8</v>
      </c>
      <c r="H46" s="113">
        <f>SUM(H47:H48)</f>
        <v>60</v>
      </c>
      <c r="I46" s="109"/>
      <c r="J46" s="5"/>
      <c r="K46" s="5"/>
      <c r="L46" s="5"/>
      <c r="M46" s="5"/>
      <c r="N46" s="4"/>
      <c r="O46" s="113"/>
      <c r="P46" s="5"/>
      <c r="Q46" s="5"/>
      <c r="R46" s="4"/>
      <c r="S46" s="113"/>
      <c r="T46" s="5"/>
      <c r="U46" s="5"/>
      <c r="V46" s="4"/>
      <c r="W46" s="113">
        <f>SUM(W47:W48)</f>
        <v>30</v>
      </c>
      <c r="X46" s="5"/>
      <c r="Y46" s="109">
        <f>SUM(Y47:Y48)</f>
        <v>30</v>
      </c>
      <c r="Z46" s="110"/>
    </row>
    <row r="47" spans="1:26" s="33" customFormat="1" ht="12.95" customHeight="1" x14ac:dyDescent="0.2">
      <c r="A47" s="162" t="s">
        <v>248</v>
      </c>
      <c r="B47" s="56" t="s">
        <v>134</v>
      </c>
      <c r="C47" s="10" t="s">
        <v>107</v>
      </c>
      <c r="D47" s="56" t="s">
        <v>21</v>
      </c>
      <c r="E47" s="10"/>
      <c r="F47" s="56">
        <v>30</v>
      </c>
      <c r="G47" s="10">
        <v>4</v>
      </c>
      <c r="H47" s="56">
        <v>30</v>
      </c>
      <c r="I47" s="147"/>
      <c r="J47" s="11"/>
      <c r="K47" s="11"/>
      <c r="L47" s="11"/>
      <c r="M47" s="11"/>
      <c r="N47" s="10"/>
      <c r="O47" s="56"/>
      <c r="P47" s="11"/>
      <c r="Q47" s="11"/>
      <c r="R47" s="10"/>
      <c r="S47" s="56"/>
      <c r="T47" s="11"/>
      <c r="U47" s="11"/>
      <c r="V47" s="10"/>
      <c r="W47" s="56">
        <v>30</v>
      </c>
      <c r="X47" s="11"/>
      <c r="Y47" s="147"/>
      <c r="Z47" s="148"/>
    </row>
    <row r="48" spans="1:26" s="33" customFormat="1" ht="12.95" customHeight="1" thickBot="1" x14ac:dyDescent="0.25">
      <c r="A48" s="162" t="s">
        <v>249</v>
      </c>
      <c r="B48" s="126" t="s">
        <v>135</v>
      </c>
      <c r="C48" s="28" t="s">
        <v>107</v>
      </c>
      <c r="D48" s="126"/>
      <c r="E48" s="28" t="s">
        <v>21</v>
      </c>
      <c r="F48" s="126">
        <v>30</v>
      </c>
      <c r="G48" s="28">
        <v>4</v>
      </c>
      <c r="H48" s="126">
        <v>30</v>
      </c>
      <c r="I48" s="149"/>
      <c r="J48" s="30"/>
      <c r="K48" s="30"/>
      <c r="L48" s="30"/>
      <c r="M48" s="30"/>
      <c r="N48" s="28"/>
      <c r="O48" s="126"/>
      <c r="P48" s="30"/>
      <c r="Q48" s="30"/>
      <c r="R48" s="28"/>
      <c r="S48" s="126"/>
      <c r="T48" s="30"/>
      <c r="U48" s="30"/>
      <c r="V48" s="28"/>
      <c r="W48" s="126"/>
      <c r="X48" s="30"/>
      <c r="Y48" s="149">
        <v>30</v>
      </c>
      <c r="Z48" s="150"/>
    </row>
    <row r="49" spans="1:26" s="33" customFormat="1" ht="20.45" customHeight="1" x14ac:dyDescent="0.2">
      <c r="A49" s="123" t="s">
        <v>203</v>
      </c>
      <c r="B49" s="127"/>
      <c r="C49" s="34"/>
      <c r="D49" s="138"/>
      <c r="E49" s="68"/>
      <c r="F49" s="138">
        <f>F10+F18+F28+F32+F40+F45+F46-30</f>
        <v>900</v>
      </c>
      <c r="G49" s="69"/>
      <c r="H49" s="138">
        <f>H10+H18+H28+H32+H40+H45+H46</f>
        <v>540</v>
      </c>
      <c r="I49" s="70"/>
      <c r="J49" s="71">
        <f>SUM(J10,J32)</f>
        <v>60</v>
      </c>
      <c r="K49" s="71">
        <f>K10+K18+K28+K32+K40+K45+K46</f>
        <v>120</v>
      </c>
      <c r="L49" s="71">
        <f>L10+L18+L28+L32+L40+L45+L46</f>
        <v>120</v>
      </c>
      <c r="M49" s="71">
        <f>M10+M18+M28+M32+M40+M45+M46</f>
        <v>60</v>
      </c>
      <c r="N49" s="67"/>
      <c r="O49" s="230">
        <f>SUM(O10:P10,O18:P18,O28:P28,O32:P32,O40:P40, O45:P45,O46:P46)</f>
        <v>240</v>
      </c>
      <c r="P49" s="231"/>
      <c r="Q49" s="231">
        <f>SUM(Q10:R10,Q18:R18,Q28:R28,Q32:R32,Q40:R40,Q45:R45:Q46:R46)</f>
        <v>255</v>
      </c>
      <c r="R49" s="247"/>
      <c r="S49" s="230">
        <f>SUM(S10:T10,S28:T28,S32:T32,S40:T40,S45:T45,S46:T46)</f>
        <v>110</v>
      </c>
      <c r="T49" s="231"/>
      <c r="U49" s="231">
        <f>SUM(U10:V10,U18:V18,U28:V28,U32:V32,U40:V40,U45:V45,U46:V46)</f>
        <v>105</v>
      </c>
      <c r="V49" s="247"/>
      <c r="W49" s="230">
        <f>SUM(W10:X10,W18:X18,W28:X28,W32:X32,W40:X40,W45:X45,W46:X46)</f>
        <v>75</v>
      </c>
      <c r="X49" s="231"/>
      <c r="Y49" s="231">
        <f>SUM(Y10:Z10,Y18:Z18,Y28:Z28,Y32:Z32,Y40:Z40,Y45:Z45,Y46:Z46)</f>
        <v>115</v>
      </c>
      <c r="Z49" s="247"/>
    </row>
    <row r="50" spans="1:26" s="33" customFormat="1" ht="20.45" customHeight="1" x14ac:dyDescent="0.2">
      <c r="A50" s="123" t="s">
        <v>204</v>
      </c>
      <c r="B50" s="56"/>
      <c r="C50" s="10"/>
      <c r="D50" s="100"/>
      <c r="E50" s="48"/>
      <c r="F50" s="100">
        <f>F27</f>
        <v>30</v>
      </c>
      <c r="G50" s="25"/>
      <c r="H50" s="100"/>
      <c r="I50" s="72"/>
      <c r="J50" s="23"/>
      <c r="K50" s="23"/>
      <c r="L50" s="23"/>
      <c r="M50" s="23"/>
      <c r="N50" s="25">
        <f>N27</f>
        <v>30</v>
      </c>
      <c r="O50" s="244"/>
      <c r="P50" s="245"/>
      <c r="Q50" s="245"/>
      <c r="R50" s="246"/>
      <c r="S50" s="244">
        <f>T27</f>
        <v>30</v>
      </c>
      <c r="T50" s="245"/>
      <c r="U50" s="245"/>
      <c r="V50" s="246"/>
      <c r="W50" s="244"/>
      <c r="X50" s="245"/>
      <c r="Y50" s="254"/>
      <c r="Z50" s="255"/>
    </row>
    <row r="51" spans="1:26" s="3" customFormat="1" ht="12.95" customHeight="1" thickBot="1" x14ac:dyDescent="0.25">
      <c r="A51" s="124" t="s">
        <v>57</v>
      </c>
      <c r="B51" s="132"/>
      <c r="C51" s="85"/>
      <c r="D51" s="134"/>
      <c r="E51" s="81"/>
      <c r="F51" s="134"/>
      <c r="G51" s="81">
        <f>G10+G18+G28+G32+G40+G45+G46</f>
        <v>82</v>
      </c>
      <c r="H51" s="134"/>
      <c r="I51" s="86"/>
      <c r="J51" s="83"/>
      <c r="K51" s="83"/>
      <c r="L51" s="83"/>
      <c r="M51" s="83"/>
      <c r="N51" s="81"/>
      <c r="O51" s="214">
        <f>SUM(G11:G13,G19,G21,G23,G35)</f>
        <v>22</v>
      </c>
      <c r="P51" s="215"/>
      <c r="Q51" s="215">
        <f>SUM(G14,G15,G16,G20,G22,G26,G34,G35)</f>
        <v>23</v>
      </c>
      <c r="R51" s="227"/>
      <c r="S51" s="214">
        <f>SUM(G41,G30,G17,G27)</f>
        <v>10</v>
      </c>
      <c r="T51" s="215"/>
      <c r="U51" s="215">
        <f>SUM(G29,G33,G42)</f>
        <v>6</v>
      </c>
      <c r="V51" s="227"/>
      <c r="W51" s="214">
        <f>SUM(G43,G45,G47)</f>
        <v>7</v>
      </c>
      <c r="X51" s="215"/>
      <c r="Y51" s="228">
        <f>SUM(G24,G25,G31,G44,G48)</f>
        <v>14</v>
      </c>
      <c r="Z51" s="229"/>
    </row>
    <row r="52" spans="1:26" s="73" customFormat="1" ht="17.25" customHeight="1" thickBot="1" x14ac:dyDescent="0.25">
      <c r="A52" s="256" t="s">
        <v>123</v>
      </c>
      <c r="B52" s="241" t="s">
        <v>121</v>
      </c>
      <c r="C52" s="263" t="s">
        <v>79</v>
      </c>
      <c r="D52" s="266" t="s">
        <v>0</v>
      </c>
      <c r="E52" s="267"/>
      <c r="F52" s="232" t="s">
        <v>42</v>
      </c>
      <c r="G52" s="235" t="s">
        <v>1</v>
      </c>
      <c r="H52" s="251" t="s">
        <v>2</v>
      </c>
      <c r="I52" s="252"/>
      <c r="J52" s="252"/>
      <c r="K52" s="252"/>
      <c r="L52" s="252"/>
      <c r="M52" s="252"/>
      <c r="N52" s="253"/>
      <c r="O52" s="220" t="s">
        <v>267</v>
      </c>
      <c r="P52" s="221"/>
      <c r="Q52" s="221"/>
      <c r="R52" s="222"/>
      <c r="S52" s="220" t="s">
        <v>254</v>
      </c>
      <c r="T52" s="221"/>
      <c r="U52" s="221"/>
      <c r="V52" s="222"/>
      <c r="W52" s="220" t="s">
        <v>255</v>
      </c>
      <c r="X52" s="221"/>
      <c r="Y52" s="221"/>
      <c r="Z52" s="222"/>
    </row>
    <row r="53" spans="1:26" s="73" customFormat="1" ht="21" customHeight="1" x14ac:dyDescent="0.2">
      <c r="A53" s="257"/>
      <c r="B53" s="242"/>
      <c r="C53" s="264"/>
      <c r="D53" s="259" t="s">
        <v>116</v>
      </c>
      <c r="E53" s="261" t="s">
        <v>10</v>
      </c>
      <c r="F53" s="233"/>
      <c r="G53" s="236"/>
      <c r="H53" s="238" t="s">
        <v>3</v>
      </c>
      <c r="I53" s="239" t="s">
        <v>4</v>
      </c>
      <c r="J53" s="239" t="s">
        <v>5</v>
      </c>
      <c r="K53" s="239"/>
      <c r="L53" s="239" t="s">
        <v>7</v>
      </c>
      <c r="M53" s="239" t="s">
        <v>8</v>
      </c>
      <c r="N53" s="240" t="s">
        <v>9</v>
      </c>
      <c r="O53" s="238" t="s">
        <v>11</v>
      </c>
      <c r="P53" s="239"/>
      <c r="Q53" s="239" t="s">
        <v>12</v>
      </c>
      <c r="R53" s="240"/>
      <c r="S53" s="238" t="s">
        <v>13</v>
      </c>
      <c r="T53" s="239"/>
      <c r="U53" s="239" t="s">
        <v>14</v>
      </c>
      <c r="V53" s="240"/>
      <c r="W53" s="238" t="s">
        <v>15</v>
      </c>
      <c r="X53" s="239"/>
      <c r="Y53" s="239" t="s">
        <v>16</v>
      </c>
      <c r="Z53" s="240"/>
    </row>
    <row r="54" spans="1:26" ht="12.95" customHeight="1" thickBot="1" x14ac:dyDescent="0.25">
      <c r="A54" s="258"/>
      <c r="B54" s="243"/>
      <c r="C54" s="265"/>
      <c r="D54" s="260"/>
      <c r="E54" s="262"/>
      <c r="F54" s="234"/>
      <c r="G54" s="237"/>
      <c r="H54" s="249"/>
      <c r="I54" s="248"/>
      <c r="J54" s="165" t="s">
        <v>6</v>
      </c>
      <c r="K54" s="165" t="s">
        <v>3</v>
      </c>
      <c r="L54" s="248"/>
      <c r="M54" s="248"/>
      <c r="N54" s="250"/>
      <c r="O54" s="164" t="s">
        <v>17</v>
      </c>
      <c r="P54" s="165" t="s">
        <v>5</v>
      </c>
      <c r="Q54" s="165" t="s">
        <v>17</v>
      </c>
      <c r="R54" s="166" t="s">
        <v>5</v>
      </c>
      <c r="S54" s="164" t="s">
        <v>17</v>
      </c>
      <c r="T54" s="165" t="s">
        <v>5</v>
      </c>
      <c r="U54" s="165" t="s">
        <v>17</v>
      </c>
      <c r="V54" s="166" t="s">
        <v>5</v>
      </c>
      <c r="W54" s="164" t="s">
        <v>17</v>
      </c>
      <c r="X54" s="165" t="s">
        <v>5</v>
      </c>
      <c r="Y54" s="165" t="s">
        <v>17</v>
      </c>
      <c r="Z54" s="166" t="s">
        <v>5</v>
      </c>
    </row>
    <row r="55" spans="1:26" ht="20.25" customHeight="1" x14ac:dyDescent="0.2">
      <c r="A55" s="114" t="s">
        <v>202</v>
      </c>
      <c r="B55" s="113"/>
      <c r="C55" s="4"/>
      <c r="D55" s="113"/>
      <c r="E55" s="4"/>
      <c r="F55" s="113">
        <f>SUM(F56:F68)</f>
        <v>220</v>
      </c>
      <c r="G55" s="4">
        <f>SUM(G56:G68)</f>
        <v>26</v>
      </c>
      <c r="H55" s="113">
        <f>SUM(H56:H68)</f>
        <v>115</v>
      </c>
      <c r="I55" s="5"/>
      <c r="J55" s="5">
        <f>SUM(J56:J68)</f>
        <v>70</v>
      </c>
      <c r="K55" s="5">
        <f>SUM(K56:K68)</f>
        <v>35</v>
      </c>
      <c r="L55" s="6"/>
      <c r="M55" s="6"/>
      <c r="N55" s="7"/>
      <c r="O55" s="113"/>
      <c r="P55" s="5">
        <f>SUM(P56:P68)</f>
        <v>30</v>
      </c>
      <c r="Q55" s="5">
        <f>SUM(Q56:Q68)</f>
        <v>30</v>
      </c>
      <c r="R55" s="4">
        <f>SUM(R56:R68)</f>
        <v>20</v>
      </c>
      <c r="S55" s="113">
        <f>SUM(S56:S68)</f>
        <v>35</v>
      </c>
      <c r="T55" s="5">
        <f>SUM(T56:T68)</f>
        <v>35</v>
      </c>
      <c r="U55" s="5"/>
      <c r="V55" s="4"/>
      <c r="W55" s="113"/>
      <c r="X55" s="8">
        <f>SUM(X56:X68)</f>
        <v>20</v>
      </c>
      <c r="Y55" s="8">
        <f>SUM(Y57:Y68)</f>
        <v>50</v>
      </c>
      <c r="Z55" s="9"/>
    </row>
    <row r="56" spans="1:26" s="33" customFormat="1" ht="12.95" customHeight="1" x14ac:dyDescent="0.2">
      <c r="A56" s="115" t="s">
        <v>71</v>
      </c>
      <c r="B56" s="56" t="s">
        <v>136</v>
      </c>
      <c r="C56" s="10" t="s">
        <v>107</v>
      </c>
      <c r="D56" s="56" t="s">
        <v>21</v>
      </c>
      <c r="E56" s="10"/>
      <c r="F56" s="56">
        <v>20</v>
      </c>
      <c r="G56" s="10">
        <v>2</v>
      </c>
      <c r="H56" s="56">
        <v>20</v>
      </c>
      <c r="I56" s="27"/>
      <c r="J56" s="11"/>
      <c r="K56" s="11"/>
      <c r="L56" s="11"/>
      <c r="M56" s="11"/>
      <c r="N56" s="10"/>
      <c r="O56" s="56"/>
      <c r="P56" s="11"/>
      <c r="Q56" s="11"/>
      <c r="R56" s="10"/>
      <c r="S56" s="56">
        <v>20</v>
      </c>
      <c r="T56" s="11"/>
      <c r="U56" s="11"/>
      <c r="V56" s="10"/>
      <c r="W56" s="56"/>
      <c r="X56" s="11"/>
      <c r="Y56" s="12"/>
      <c r="Z56" s="13"/>
    </row>
    <row r="57" spans="1:26" s="33" customFormat="1" ht="13.5" customHeight="1" x14ac:dyDescent="0.2">
      <c r="A57" s="115" t="s">
        <v>29</v>
      </c>
      <c r="B57" s="56" t="s">
        <v>137</v>
      </c>
      <c r="C57" s="10" t="s">
        <v>106</v>
      </c>
      <c r="D57" s="56"/>
      <c r="E57" s="10" t="s">
        <v>21</v>
      </c>
      <c r="F57" s="56">
        <v>30</v>
      </c>
      <c r="G57" s="10">
        <v>3</v>
      </c>
      <c r="H57" s="56">
        <v>30</v>
      </c>
      <c r="I57" s="11"/>
      <c r="J57" s="11"/>
      <c r="K57" s="11"/>
      <c r="L57" s="12"/>
      <c r="M57" s="11"/>
      <c r="N57" s="10"/>
      <c r="O57" s="56"/>
      <c r="P57" s="23"/>
      <c r="Q57" s="11">
        <v>30</v>
      </c>
      <c r="R57" s="25"/>
      <c r="S57" s="100"/>
      <c r="T57" s="23"/>
      <c r="U57" s="23"/>
      <c r="V57" s="25"/>
      <c r="W57" s="100"/>
      <c r="X57" s="14"/>
      <c r="Y57" s="14"/>
      <c r="Z57" s="15"/>
    </row>
    <row r="58" spans="1:26" ht="12.95" customHeight="1" x14ac:dyDescent="0.2">
      <c r="A58" s="122" t="s">
        <v>70</v>
      </c>
      <c r="B58" s="128" t="s">
        <v>138</v>
      </c>
      <c r="C58" s="39" t="s">
        <v>107</v>
      </c>
      <c r="D58" s="128" t="s">
        <v>21</v>
      </c>
      <c r="E58" s="39"/>
      <c r="F58" s="128">
        <v>15</v>
      </c>
      <c r="G58" s="39">
        <v>1</v>
      </c>
      <c r="H58" s="128">
        <v>15</v>
      </c>
      <c r="I58" s="74"/>
      <c r="J58" s="40"/>
      <c r="K58" s="40"/>
      <c r="L58" s="40"/>
      <c r="M58" s="40"/>
      <c r="N58" s="39"/>
      <c r="O58" s="56"/>
      <c r="P58" s="11"/>
      <c r="Q58" s="11"/>
      <c r="R58" s="10"/>
      <c r="S58" s="128">
        <v>15</v>
      </c>
      <c r="T58" s="40"/>
      <c r="U58" s="40"/>
      <c r="V58" s="39"/>
      <c r="W58" s="128"/>
      <c r="X58" s="40"/>
      <c r="Y58" s="41"/>
      <c r="Z58" s="42"/>
    </row>
    <row r="59" spans="1:26" ht="12.95" customHeight="1" x14ac:dyDescent="0.2">
      <c r="A59" s="115" t="s">
        <v>65</v>
      </c>
      <c r="B59" s="56" t="s">
        <v>139</v>
      </c>
      <c r="C59" s="10" t="s">
        <v>107</v>
      </c>
      <c r="D59" s="56" t="s">
        <v>21</v>
      </c>
      <c r="E59" s="10"/>
      <c r="F59" s="56">
        <v>15</v>
      </c>
      <c r="G59" s="10">
        <v>2</v>
      </c>
      <c r="H59" s="56"/>
      <c r="I59" s="27"/>
      <c r="J59" s="11"/>
      <c r="K59" s="11">
        <v>15</v>
      </c>
      <c r="L59" s="11"/>
      <c r="M59" s="11"/>
      <c r="N59" s="10"/>
      <c r="O59" s="56"/>
      <c r="P59" s="11"/>
      <c r="Q59" s="11"/>
      <c r="R59" s="10"/>
      <c r="S59" s="56"/>
      <c r="T59" s="11">
        <v>15</v>
      </c>
      <c r="U59" s="11"/>
      <c r="V59" s="10"/>
      <c r="W59" s="56"/>
      <c r="X59" s="11"/>
      <c r="Y59" s="12"/>
      <c r="Z59" s="13"/>
    </row>
    <row r="60" spans="1:26" ht="12.95" customHeight="1" x14ac:dyDescent="0.2">
      <c r="A60" s="115" t="s">
        <v>99</v>
      </c>
      <c r="B60" s="56" t="s">
        <v>140</v>
      </c>
      <c r="C60" s="10" t="s">
        <v>107</v>
      </c>
      <c r="D60" s="56" t="s">
        <v>21</v>
      </c>
      <c r="E60" s="10"/>
      <c r="F60" s="56">
        <v>20</v>
      </c>
      <c r="G60" s="10">
        <v>2</v>
      </c>
      <c r="H60" s="56"/>
      <c r="I60" s="27"/>
      <c r="J60" s="11"/>
      <c r="K60" s="11">
        <v>20</v>
      </c>
      <c r="L60" s="11"/>
      <c r="M60" s="11"/>
      <c r="N60" s="10"/>
      <c r="O60" s="56"/>
      <c r="P60" s="11"/>
      <c r="Q60" s="11"/>
      <c r="R60" s="10"/>
      <c r="S60" s="56"/>
      <c r="T60" s="11">
        <v>20</v>
      </c>
      <c r="U60" s="11"/>
      <c r="V60" s="10"/>
      <c r="W60" s="56"/>
      <c r="X60" s="11"/>
      <c r="Y60" s="12"/>
      <c r="Z60" s="13"/>
    </row>
    <row r="61" spans="1:26" ht="12.95" customHeight="1" x14ac:dyDescent="0.2">
      <c r="A61" s="115" t="s">
        <v>100</v>
      </c>
      <c r="B61" s="56" t="s">
        <v>141</v>
      </c>
      <c r="C61" s="10" t="s">
        <v>107</v>
      </c>
      <c r="D61" s="56" t="s">
        <v>21</v>
      </c>
      <c r="E61" s="10"/>
      <c r="F61" s="56">
        <v>20</v>
      </c>
      <c r="G61" s="10">
        <v>2</v>
      </c>
      <c r="H61" s="56"/>
      <c r="I61" s="27"/>
      <c r="J61" s="11">
        <v>20</v>
      </c>
      <c r="K61" s="11"/>
      <c r="L61" s="11"/>
      <c r="M61" s="11"/>
      <c r="N61" s="10"/>
      <c r="O61" s="56"/>
      <c r="P61" s="11"/>
      <c r="Q61" s="11"/>
      <c r="R61" s="10"/>
      <c r="S61" s="56"/>
      <c r="T61" s="11"/>
      <c r="U61" s="11"/>
      <c r="V61" s="10"/>
      <c r="W61" s="56"/>
      <c r="X61" s="11">
        <v>20</v>
      </c>
      <c r="Y61" s="12"/>
      <c r="Z61" s="13"/>
    </row>
    <row r="62" spans="1:26" s="33" customFormat="1" ht="12.95" customHeight="1" x14ac:dyDescent="0.2">
      <c r="A62" s="118" t="s">
        <v>222</v>
      </c>
      <c r="B62" s="125" t="s">
        <v>142</v>
      </c>
      <c r="C62" s="16" t="s">
        <v>106</v>
      </c>
      <c r="D62" s="125"/>
      <c r="E62" s="16" t="s">
        <v>21</v>
      </c>
      <c r="F62" s="125">
        <v>20</v>
      </c>
      <c r="G62" s="16">
        <v>2</v>
      </c>
      <c r="H62" s="125">
        <v>20</v>
      </c>
      <c r="I62" s="26"/>
      <c r="J62" s="17"/>
      <c r="K62" s="17"/>
      <c r="L62" s="17"/>
      <c r="M62" s="17"/>
      <c r="N62" s="16"/>
      <c r="O62" s="125"/>
      <c r="P62" s="17"/>
      <c r="Q62" s="17"/>
      <c r="R62" s="16"/>
      <c r="S62" s="125"/>
      <c r="T62" s="17"/>
      <c r="U62" s="17"/>
      <c r="V62" s="16"/>
      <c r="W62" s="125"/>
      <c r="X62" s="17"/>
      <c r="Y62" s="18">
        <v>20</v>
      </c>
      <c r="Z62" s="19"/>
    </row>
    <row r="63" spans="1:26" s="75" customFormat="1" ht="11.45" customHeight="1" x14ac:dyDescent="0.2">
      <c r="A63" s="115" t="s">
        <v>38</v>
      </c>
      <c r="B63" s="56" t="s">
        <v>143</v>
      </c>
      <c r="C63" s="10" t="s">
        <v>106</v>
      </c>
      <c r="D63" s="56"/>
      <c r="E63" s="10" t="s">
        <v>21</v>
      </c>
      <c r="F63" s="56">
        <v>10</v>
      </c>
      <c r="G63" s="10">
        <v>2</v>
      </c>
      <c r="H63" s="56"/>
      <c r="I63" s="27"/>
      <c r="J63" s="11">
        <v>10</v>
      </c>
      <c r="K63" s="11"/>
      <c r="L63" s="11"/>
      <c r="M63" s="11"/>
      <c r="N63" s="10"/>
      <c r="O63" s="56"/>
      <c r="P63" s="11"/>
      <c r="Q63" s="11"/>
      <c r="R63" s="10">
        <v>10</v>
      </c>
      <c r="S63" s="56"/>
      <c r="T63" s="11"/>
      <c r="U63" s="11"/>
      <c r="V63" s="10"/>
      <c r="W63" s="56"/>
      <c r="X63" s="11"/>
      <c r="Y63" s="12"/>
      <c r="Z63" s="13"/>
    </row>
    <row r="64" spans="1:26" s="75" customFormat="1" ht="11.25" customHeight="1" x14ac:dyDescent="0.2">
      <c r="A64" s="115" t="s">
        <v>60</v>
      </c>
      <c r="B64" s="56" t="s">
        <v>144</v>
      </c>
      <c r="C64" s="10" t="s">
        <v>106</v>
      </c>
      <c r="D64" s="56"/>
      <c r="E64" s="10" t="s">
        <v>21</v>
      </c>
      <c r="F64" s="56">
        <v>10</v>
      </c>
      <c r="G64" s="10">
        <v>2</v>
      </c>
      <c r="H64" s="56"/>
      <c r="I64" s="27"/>
      <c r="J64" s="11">
        <v>10</v>
      </c>
      <c r="K64" s="11"/>
      <c r="L64" s="11"/>
      <c r="M64" s="11"/>
      <c r="N64" s="10"/>
      <c r="O64" s="56"/>
      <c r="P64" s="11"/>
      <c r="Q64" s="11"/>
      <c r="R64" s="10">
        <v>10</v>
      </c>
      <c r="S64" s="56"/>
      <c r="T64" s="11"/>
      <c r="U64" s="11"/>
      <c r="V64" s="10"/>
      <c r="W64" s="56"/>
      <c r="X64" s="11"/>
      <c r="Y64" s="12"/>
      <c r="Z64" s="13"/>
    </row>
    <row r="65" spans="1:26" s="75" customFormat="1" ht="12" customHeight="1" x14ac:dyDescent="0.2">
      <c r="A65" s="115" t="s">
        <v>40</v>
      </c>
      <c r="B65" s="56" t="s">
        <v>207</v>
      </c>
      <c r="C65" s="10" t="s">
        <v>106</v>
      </c>
      <c r="D65" s="56" t="s">
        <v>21</v>
      </c>
      <c r="E65" s="10"/>
      <c r="F65" s="56">
        <v>15</v>
      </c>
      <c r="G65" s="10">
        <v>2</v>
      </c>
      <c r="H65" s="56"/>
      <c r="I65" s="27"/>
      <c r="J65" s="11">
        <v>15</v>
      </c>
      <c r="K65" s="11"/>
      <c r="L65" s="11"/>
      <c r="M65" s="11"/>
      <c r="N65" s="10"/>
      <c r="O65" s="56"/>
      <c r="P65" s="11">
        <v>15</v>
      </c>
      <c r="Q65" s="11"/>
      <c r="R65" s="10"/>
      <c r="S65" s="56"/>
      <c r="T65" s="11"/>
      <c r="U65" s="11"/>
      <c r="V65" s="10"/>
      <c r="W65" s="56"/>
      <c r="X65" s="11"/>
      <c r="Y65" s="12"/>
      <c r="Z65" s="13"/>
    </row>
    <row r="66" spans="1:26" s="3" customFormat="1" ht="12.95" customHeight="1" x14ac:dyDescent="0.2">
      <c r="A66" s="122" t="s">
        <v>39</v>
      </c>
      <c r="B66" s="128" t="s">
        <v>208</v>
      </c>
      <c r="C66" s="39" t="s">
        <v>106</v>
      </c>
      <c r="D66" s="128" t="s">
        <v>21</v>
      </c>
      <c r="E66" s="39"/>
      <c r="F66" s="128">
        <v>15</v>
      </c>
      <c r="G66" s="39">
        <v>2</v>
      </c>
      <c r="H66" s="128"/>
      <c r="I66" s="41"/>
      <c r="J66" s="40">
        <v>15</v>
      </c>
      <c r="K66" s="40"/>
      <c r="L66" s="40"/>
      <c r="M66" s="40"/>
      <c r="N66" s="42"/>
      <c r="O66" s="141"/>
      <c r="P66" s="40">
        <v>15</v>
      </c>
      <c r="Q66" s="40"/>
      <c r="R66" s="39"/>
      <c r="S66" s="128"/>
      <c r="T66" s="40"/>
      <c r="U66" s="40"/>
      <c r="V66" s="39"/>
      <c r="W66" s="128"/>
      <c r="X66" s="40"/>
      <c r="Y66" s="41"/>
      <c r="Z66" s="42"/>
    </row>
    <row r="67" spans="1:26" s="75" customFormat="1" ht="12.95" customHeight="1" x14ac:dyDescent="0.2">
      <c r="A67" s="115" t="s">
        <v>103</v>
      </c>
      <c r="B67" s="56" t="s">
        <v>209</v>
      </c>
      <c r="C67" s="10" t="s">
        <v>106</v>
      </c>
      <c r="D67" s="56"/>
      <c r="E67" s="10" t="s">
        <v>21</v>
      </c>
      <c r="F67" s="56">
        <v>15</v>
      </c>
      <c r="G67" s="10">
        <v>2</v>
      </c>
      <c r="H67" s="56">
        <v>15</v>
      </c>
      <c r="I67" s="12"/>
      <c r="J67" s="11"/>
      <c r="K67" s="11"/>
      <c r="L67" s="11"/>
      <c r="M67" s="11"/>
      <c r="N67" s="13"/>
      <c r="O67" s="142"/>
      <c r="P67" s="11"/>
      <c r="Q67" s="11"/>
      <c r="R67" s="10"/>
      <c r="S67" s="56"/>
      <c r="T67" s="11"/>
      <c r="U67" s="11"/>
      <c r="V67" s="10"/>
      <c r="W67" s="56"/>
      <c r="X67" s="11"/>
      <c r="Y67" s="12">
        <v>15</v>
      </c>
      <c r="Z67" s="13"/>
    </row>
    <row r="68" spans="1:26" s="3" customFormat="1" ht="12.95" customHeight="1" thickBot="1" x14ac:dyDescent="0.25">
      <c r="A68" s="115" t="s">
        <v>105</v>
      </c>
      <c r="B68" s="56" t="s">
        <v>210</v>
      </c>
      <c r="C68" s="10" t="s">
        <v>106</v>
      </c>
      <c r="D68" s="56"/>
      <c r="E68" s="10" t="s">
        <v>21</v>
      </c>
      <c r="F68" s="56">
        <v>15</v>
      </c>
      <c r="G68" s="10">
        <v>2</v>
      </c>
      <c r="H68" s="56">
        <v>15</v>
      </c>
      <c r="I68" s="27"/>
      <c r="J68" s="11"/>
      <c r="K68" s="11"/>
      <c r="L68" s="11"/>
      <c r="M68" s="11"/>
      <c r="N68" s="10"/>
      <c r="O68" s="56"/>
      <c r="P68" s="11"/>
      <c r="Q68" s="11"/>
      <c r="R68" s="10"/>
      <c r="S68" s="56"/>
      <c r="T68" s="11"/>
      <c r="U68" s="11"/>
      <c r="V68" s="10"/>
      <c r="W68" s="56"/>
      <c r="X68" s="11"/>
      <c r="Y68" s="12">
        <v>15</v>
      </c>
      <c r="Z68" s="13"/>
    </row>
    <row r="69" spans="1:26" s="3" customFormat="1" ht="12.95" customHeight="1" x14ac:dyDescent="0.2">
      <c r="A69" s="114" t="s">
        <v>199</v>
      </c>
      <c r="B69" s="113"/>
      <c r="C69" s="4"/>
      <c r="D69" s="130"/>
      <c r="E69" s="4"/>
      <c r="F69" s="113">
        <f>SUM(F70:F74)</f>
        <v>125</v>
      </c>
      <c r="G69" s="4">
        <f>SUM(G70:G74)</f>
        <v>13</v>
      </c>
      <c r="H69" s="113">
        <f>SUM(H70:H74)</f>
        <v>30</v>
      </c>
      <c r="I69" s="5"/>
      <c r="J69" s="5"/>
      <c r="K69" s="5">
        <f>SUM(K70:K74)</f>
        <v>45</v>
      </c>
      <c r="L69" s="6"/>
      <c r="M69" s="5"/>
      <c r="N69" s="4">
        <f>SUM(N70:N74)</f>
        <v>50</v>
      </c>
      <c r="O69" s="113"/>
      <c r="P69" s="5"/>
      <c r="Q69" s="5"/>
      <c r="R69" s="4"/>
      <c r="S69" s="113">
        <f>SUM(S70:S74)</f>
        <v>15</v>
      </c>
      <c r="T69" s="5">
        <f>SUM(T70:T74)</f>
        <v>15</v>
      </c>
      <c r="U69" s="5">
        <f>SUM(U70:U74)</f>
        <v>15</v>
      </c>
      <c r="V69" s="4">
        <f>SUM(V70:V74)</f>
        <v>30</v>
      </c>
      <c r="W69" s="113"/>
      <c r="X69" s="8">
        <f>SUM(X70:X74)</f>
        <v>50</v>
      </c>
      <c r="Y69" s="8"/>
      <c r="Z69" s="9"/>
    </row>
    <row r="70" spans="1:26" s="75" customFormat="1" ht="12" customHeight="1" x14ac:dyDescent="0.2">
      <c r="A70" s="117" t="s">
        <v>225</v>
      </c>
      <c r="B70" s="56" t="s">
        <v>145</v>
      </c>
      <c r="C70" s="10" t="s">
        <v>107</v>
      </c>
      <c r="D70" s="56" t="s">
        <v>18</v>
      </c>
      <c r="E70" s="10"/>
      <c r="F70" s="56">
        <v>15</v>
      </c>
      <c r="G70" s="10">
        <v>2</v>
      </c>
      <c r="H70" s="56">
        <v>15</v>
      </c>
      <c r="I70" s="151"/>
      <c r="J70" s="11"/>
      <c r="K70" s="11"/>
      <c r="L70" s="11"/>
      <c r="M70" s="11"/>
      <c r="N70" s="10"/>
      <c r="O70" s="56"/>
      <c r="P70" s="11"/>
      <c r="Q70" s="11"/>
      <c r="R70" s="10"/>
      <c r="S70" s="56">
        <v>15</v>
      </c>
      <c r="T70" s="11"/>
      <c r="U70" s="11"/>
      <c r="V70" s="10"/>
      <c r="W70" s="56"/>
      <c r="X70" s="11"/>
      <c r="Y70" s="12"/>
      <c r="Z70" s="13"/>
    </row>
    <row r="71" spans="1:26" s="75" customFormat="1" ht="12" customHeight="1" x14ac:dyDescent="0.2">
      <c r="A71" s="117" t="s">
        <v>226</v>
      </c>
      <c r="B71" s="56" t="s">
        <v>145</v>
      </c>
      <c r="C71" s="10" t="s">
        <v>107</v>
      </c>
      <c r="D71" s="56" t="s">
        <v>21</v>
      </c>
      <c r="E71" s="10"/>
      <c r="F71" s="56">
        <v>15</v>
      </c>
      <c r="G71" s="10">
        <v>2</v>
      </c>
      <c r="H71" s="56"/>
      <c r="I71" s="151"/>
      <c r="J71" s="11"/>
      <c r="K71" s="11">
        <v>15</v>
      </c>
      <c r="L71" s="11"/>
      <c r="M71" s="11"/>
      <c r="N71" s="10"/>
      <c r="O71" s="56"/>
      <c r="P71" s="11"/>
      <c r="Q71" s="11"/>
      <c r="R71" s="10"/>
      <c r="S71" s="56"/>
      <c r="T71" s="11">
        <v>15</v>
      </c>
      <c r="U71" s="11"/>
      <c r="V71" s="10"/>
      <c r="W71" s="56"/>
      <c r="X71" s="11"/>
      <c r="Y71" s="12"/>
      <c r="Z71" s="13"/>
    </row>
    <row r="72" spans="1:26" s="75" customFormat="1" ht="23.25" customHeight="1" x14ac:dyDescent="0.2">
      <c r="A72" s="117" t="s">
        <v>228</v>
      </c>
      <c r="B72" s="56" t="s">
        <v>146</v>
      </c>
      <c r="C72" s="10" t="s">
        <v>107</v>
      </c>
      <c r="D72" s="56"/>
      <c r="E72" s="10" t="s">
        <v>21</v>
      </c>
      <c r="F72" s="56">
        <v>15</v>
      </c>
      <c r="G72" s="10">
        <v>2</v>
      </c>
      <c r="H72" s="56">
        <v>15</v>
      </c>
      <c r="I72" s="151"/>
      <c r="J72" s="11"/>
      <c r="K72" s="11"/>
      <c r="L72" s="11"/>
      <c r="M72" s="11"/>
      <c r="N72" s="10"/>
      <c r="O72" s="56"/>
      <c r="P72" s="11"/>
      <c r="Q72" s="11"/>
      <c r="R72" s="10"/>
      <c r="S72" s="56"/>
      <c r="T72" s="11"/>
      <c r="U72" s="11">
        <v>15</v>
      </c>
      <c r="V72" s="10"/>
      <c r="W72" s="56"/>
      <c r="X72" s="11"/>
      <c r="Y72" s="12"/>
      <c r="Z72" s="13"/>
    </row>
    <row r="73" spans="1:26" s="75" customFormat="1" ht="23.25" customHeight="1" x14ac:dyDescent="0.2">
      <c r="A73" s="117" t="s">
        <v>227</v>
      </c>
      <c r="B73" s="56" t="s">
        <v>146</v>
      </c>
      <c r="C73" s="10" t="s">
        <v>107</v>
      </c>
      <c r="D73" s="56"/>
      <c r="E73" s="10" t="s">
        <v>21</v>
      </c>
      <c r="F73" s="56">
        <v>30</v>
      </c>
      <c r="G73" s="10">
        <v>3</v>
      </c>
      <c r="H73" s="56"/>
      <c r="I73" s="151"/>
      <c r="J73" s="11"/>
      <c r="K73" s="11">
        <v>30</v>
      </c>
      <c r="L73" s="11"/>
      <c r="M73" s="11"/>
      <c r="N73" s="10"/>
      <c r="O73" s="56"/>
      <c r="P73" s="11"/>
      <c r="Q73" s="11"/>
      <c r="R73" s="10"/>
      <c r="S73" s="56"/>
      <c r="T73" s="11"/>
      <c r="U73" s="11"/>
      <c r="V73" s="10">
        <v>30</v>
      </c>
      <c r="W73" s="56"/>
      <c r="X73" s="11"/>
      <c r="Y73" s="12"/>
      <c r="Z73" s="13"/>
    </row>
    <row r="74" spans="1:26" s="33" customFormat="1" ht="12.95" customHeight="1" thickBot="1" x14ac:dyDescent="0.25">
      <c r="A74" s="119" t="s">
        <v>74</v>
      </c>
      <c r="B74" s="126" t="s">
        <v>147</v>
      </c>
      <c r="C74" s="28" t="s">
        <v>108</v>
      </c>
      <c r="D74" s="126" t="s">
        <v>21</v>
      </c>
      <c r="E74" s="28"/>
      <c r="F74" s="126">
        <v>50</v>
      </c>
      <c r="G74" s="28">
        <v>4</v>
      </c>
      <c r="H74" s="126"/>
      <c r="I74" s="152"/>
      <c r="J74" s="30"/>
      <c r="K74" s="30"/>
      <c r="L74" s="30"/>
      <c r="M74" s="30"/>
      <c r="N74" s="28">
        <v>50</v>
      </c>
      <c r="O74" s="126"/>
      <c r="P74" s="30"/>
      <c r="Q74" s="30"/>
      <c r="R74" s="28"/>
      <c r="S74" s="126"/>
      <c r="T74" s="30"/>
      <c r="U74" s="30"/>
      <c r="V74" s="28"/>
      <c r="W74" s="126"/>
      <c r="X74" s="30">
        <v>50</v>
      </c>
      <c r="Y74" s="31"/>
      <c r="Z74" s="32"/>
    </row>
    <row r="75" spans="1:26" s="3" customFormat="1" ht="12.95" customHeight="1" x14ac:dyDescent="0.2">
      <c r="A75" s="114" t="s">
        <v>193</v>
      </c>
      <c r="B75" s="113"/>
      <c r="C75" s="4"/>
      <c r="D75" s="113"/>
      <c r="E75" s="4"/>
      <c r="F75" s="113">
        <f t="shared" ref="F75:K75" si="0">SUM(F76:F99)</f>
        <v>455</v>
      </c>
      <c r="G75" s="4">
        <f t="shared" si="0"/>
        <v>51</v>
      </c>
      <c r="H75" s="113">
        <f t="shared" si="0"/>
        <v>110</v>
      </c>
      <c r="I75" s="6">
        <f t="shared" si="0"/>
        <v>30</v>
      </c>
      <c r="J75" s="5">
        <f t="shared" si="0"/>
        <v>155</v>
      </c>
      <c r="K75" s="5">
        <f t="shared" si="0"/>
        <v>160</v>
      </c>
      <c r="L75" s="5"/>
      <c r="M75" s="5"/>
      <c r="N75" s="7"/>
      <c r="O75" s="139">
        <f>SUM(O76:O99)</f>
        <v>15</v>
      </c>
      <c r="P75" s="5">
        <f>SUM(P76:P99)</f>
        <v>30</v>
      </c>
      <c r="Q75" s="5"/>
      <c r="R75" s="4"/>
      <c r="S75" s="113">
        <f t="shared" ref="S75:X75" si="1">SUM(S76:S99)</f>
        <v>20</v>
      </c>
      <c r="T75" s="5">
        <f t="shared" si="1"/>
        <v>60</v>
      </c>
      <c r="U75" s="5">
        <f t="shared" si="1"/>
        <v>60</v>
      </c>
      <c r="V75" s="4">
        <f t="shared" si="1"/>
        <v>100</v>
      </c>
      <c r="W75" s="113">
        <f t="shared" si="1"/>
        <v>45</v>
      </c>
      <c r="X75" s="5">
        <f t="shared" si="1"/>
        <v>115</v>
      </c>
      <c r="Y75" s="6"/>
      <c r="Z75" s="7">
        <f>SUM(Z76:Z99)</f>
        <v>10</v>
      </c>
    </row>
    <row r="76" spans="1:26" s="75" customFormat="1" ht="12.95" customHeight="1" x14ac:dyDescent="0.2">
      <c r="A76" s="115" t="s">
        <v>109</v>
      </c>
      <c r="B76" s="56" t="s">
        <v>90</v>
      </c>
      <c r="C76" s="10" t="s">
        <v>107</v>
      </c>
      <c r="D76" s="56" t="s">
        <v>21</v>
      </c>
      <c r="E76" s="10"/>
      <c r="F76" s="56">
        <v>20</v>
      </c>
      <c r="G76" s="10">
        <v>2</v>
      </c>
      <c r="H76" s="56"/>
      <c r="I76" s="151"/>
      <c r="J76" s="11">
        <v>20</v>
      </c>
      <c r="K76" s="11"/>
      <c r="L76" s="11"/>
      <c r="M76" s="11"/>
      <c r="N76" s="10"/>
      <c r="O76" s="56"/>
      <c r="P76" s="11"/>
      <c r="Q76" s="11"/>
      <c r="R76" s="10"/>
      <c r="S76" s="56"/>
      <c r="T76" s="11">
        <v>20</v>
      </c>
      <c r="U76" s="11"/>
      <c r="V76" s="10"/>
      <c r="W76" s="56"/>
      <c r="X76" s="11"/>
      <c r="Y76" s="12"/>
      <c r="Z76" s="13"/>
    </row>
    <row r="77" spans="1:26" s="75" customFormat="1" ht="12.95" customHeight="1" x14ac:dyDescent="0.2">
      <c r="A77" s="115" t="s">
        <v>96</v>
      </c>
      <c r="B77" s="56" t="s">
        <v>102</v>
      </c>
      <c r="C77" s="10" t="s">
        <v>107</v>
      </c>
      <c r="D77" s="56"/>
      <c r="E77" s="10" t="s">
        <v>21</v>
      </c>
      <c r="F77" s="56">
        <v>20</v>
      </c>
      <c r="G77" s="10">
        <v>3</v>
      </c>
      <c r="H77" s="56"/>
      <c r="I77" s="151"/>
      <c r="J77" s="11"/>
      <c r="K77" s="11">
        <v>20</v>
      </c>
      <c r="L77" s="11"/>
      <c r="M77" s="11"/>
      <c r="N77" s="10"/>
      <c r="O77" s="56"/>
      <c r="P77" s="11"/>
      <c r="Q77" s="11"/>
      <c r="R77" s="10"/>
      <c r="S77" s="56"/>
      <c r="T77" s="11"/>
      <c r="U77" s="11"/>
      <c r="V77" s="10">
        <v>20</v>
      </c>
      <c r="W77" s="56"/>
      <c r="X77" s="11"/>
      <c r="Y77" s="12"/>
      <c r="Z77" s="13"/>
    </row>
    <row r="78" spans="1:26" s="75" customFormat="1" ht="12.95" customHeight="1" x14ac:dyDescent="0.2">
      <c r="A78" s="115" t="s">
        <v>97</v>
      </c>
      <c r="B78" s="56" t="s">
        <v>81</v>
      </c>
      <c r="C78" s="10" t="s">
        <v>107</v>
      </c>
      <c r="D78" s="56"/>
      <c r="E78" s="10" t="s">
        <v>21</v>
      </c>
      <c r="F78" s="56">
        <v>20</v>
      </c>
      <c r="G78" s="10">
        <v>3</v>
      </c>
      <c r="H78" s="56"/>
      <c r="I78" s="151"/>
      <c r="J78" s="11"/>
      <c r="K78" s="11">
        <v>20</v>
      </c>
      <c r="L78" s="11"/>
      <c r="M78" s="11"/>
      <c r="N78" s="10"/>
      <c r="O78" s="56"/>
      <c r="P78" s="11"/>
      <c r="Q78" s="11"/>
      <c r="R78" s="10"/>
      <c r="S78" s="56"/>
      <c r="T78" s="11"/>
      <c r="U78" s="11"/>
      <c r="V78" s="10">
        <v>20</v>
      </c>
      <c r="W78" s="56"/>
      <c r="X78" s="11"/>
      <c r="Y78" s="12"/>
      <c r="Z78" s="13"/>
    </row>
    <row r="79" spans="1:26" s="75" customFormat="1" ht="12.95" customHeight="1" x14ac:dyDescent="0.2">
      <c r="A79" s="115" t="s">
        <v>67</v>
      </c>
      <c r="B79" s="56" t="s">
        <v>91</v>
      </c>
      <c r="C79" s="10" t="s">
        <v>107</v>
      </c>
      <c r="D79" s="56" t="s">
        <v>21</v>
      </c>
      <c r="E79" s="10"/>
      <c r="F79" s="56">
        <v>20</v>
      </c>
      <c r="G79" s="10">
        <v>3</v>
      </c>
      <c r="H79" s="56"/>
      <c r="I79" s="151"/>
      <c r="J79" s="11">
        <v>20</v>
      </c>
      <c r="K79" s="11"/>
      <c r="L79" s="11"/>
      <c r="M79" s="11"/>
      <c r="N79" s="10"/>
      <c r="O79" s="56"/>
      <c r="P79" s="11"/>
      <c r="Q79" s="11"/>
      <c r="R79" s="10"/>
      <c r="S79" s="56"/>
      <c r="T79" s="11">
        <v>20</v>
      </c>
      <c r="U79" s="11"/>
      <c r="V79" s="10"/>
      <c r="W79" s="56"/>
      <c r="X79" s="11"/>
      <c r="Y79" s="12"/>
      <c r="Z79" s="13"/>
    </row>
    <row r="80" spans="1:26" ht="12.95" customHeight="1" x14ac:dyDescent="0.2">
      <c r="A80" s="117" t="s">
        <v>229</v>
      </c>
      <c r="B80" s="56" t="s">
        <v>149</v>
      </c>
      <c r="C80" s="10" t="s">
        <v>107</v>
      </c>
      <c r="D80" s="56"/>
      <c r="E80" s="10" t="s">
        <v>18</v>
      </c>
      <c r="F80" s="56">
        <v>15</v>
      </c>
      <c r="G80" s="10">
        <v>1</v>
      </c>
      <c r="H80" s="56">
        <v>15</v>
      </c>
      <c r="I80" s="151"/>
      <c r="J80" s="11"/>
      <c r="K80" s="11"/>
      <c r="L80" s="11"/>
      <c r="M80" s="11"/>
      <c r="N80" s="10"/>
      <c r="O80" s="56">
        <v>15</v>
      </c>
      <c r="P80" s="11"/>
      <c r="Q80" s="11"/>
      <c r="R80" s="10"/>
      <c r="S80" s="56"/>
      <c r="T80" s="11"/>
      <c r="U80" s="11"/>
      <c r="V80" s="10"/>
      <c r="W80" s="56"/>
      <c r="X80" s="11"/>
      <c r="Y80" s="12"/>
      <c r="Z80" s="13"/>
    </row>
    <row r="81" spans="1:26" ht="12.95" customHeight="1" x14ac:dyDescent="0.2">
      <c r="A81" s="117" t="s">
        <v>230</v>
      </c>
      <c r="B81" s="56" t="s">
        <v>149</v>
      </c>
      <c r="C81" s="10" t="s">
        <v>107</v>
      </c>
      <c r="D81" s="56"/>
      <c r="E81" s="10" t="s">
        <v>21</v>
      </c>
      <c r="F81" s="56">
        <v>30</v>
      </c>
      <c r="G81" s="10">
        <v>3</v>
      </c>
      <c r="H81" s="56"/>
      <c r="I81" s="151"/>
      <c r="J81" s="11"/>
      <c r="K81" s="11">
        <v>30</v>
      </c>
      <c r="L81" s="11"/>
      <c r="M81" s="11"/>
      <c r="N81" s="10"/>
      <c r="O81" s="56"/>
      <c r="P81" s="11">
        <v>30</v>
      </c>
      <c r="Q81" s="11"/>
      <c r="R81" s="10"/>
      <c r="S81" s="56"/>
      <c r="T81" s="11"/>
      <c r="U81" s="11"/>
      <c r="V81" s="10"/>
      <c r="W81" s="56"/>
      <c r="X81" s="11"/>
      <c r="Y81" s="12"/>
      <c r="Z81" s="13"/>
    </row>
    <row r="82" spans="1:26" ht="12.95" customHeight="1" x14ac:dyDescent="0.2">
      <c r="A82" s="117" t="s">
        <v>95</v>
      </c>
      <c r="B82" s="56" t="s">
        <v>150</v>
      </c>
      <c r="C82" s="10" t="s">
        <v>107</v>
      </c>
      <c r="D82" s="56"/>
      <c r="E82" s="10" t="s">
        <v>21</v>
      </c>
      <c r="F82" s="56">
        <v>20</v>
      </c>
      <c r="G82" s="10">
        <v>2</v>
      </c>
      <c r="H82" s="56">
        <v>10</v>
      </c>
      <c r="I82" s="151"/>
      <c r="J82" s="11">
        <v>10</v>
      </c>
      <c r="K82" s="11"/>
      <c r="L82" s="11"/>
      <c r="M82" s="11"/>
      <c r="N82" s="10"/>
      <c r="O82" s="56"/>
      <c r="P82" s="11"/>
      <c r="Q82" s="11"/>
      <c r="R82" s="10"/>
      <c r="S82" s="56"/>
      <c r="T82" s="11"/>
      <c r="U82" s="11">
        <v>10</v>
      </c>
      <c r="V82" s="10">
        <v>10</v>
      </c>
      <c r="W82" s="56"/>
      <c r="X82" s="11"/>
      <c r="Y82" s="12"/>
      <c r="Z82" s="13"/>
    </row>
    <row r="83" spans="1:26" ht="12.95" customHeight="1" x14ac:dyDescent="0.2">
      <c r="A83" s="117" t="s">
        <v>114</v>
      </c>
      <c r="B83" s="56" t="s">
        <v>151</v>
      </c>
      <c r="C83" s="10" t="s">
        <v>107</v>
      </c>
      <c r="D83" s="56"/>
      <c r="E83" s="10" t="s">
        <v>21</v>
      </c>
      <c r="F83" s="56">
        <v>20</v>
      </c>
      <c r="G83" s="10">
        <v>2</v>
      </c>
      <c r="H83" s="56">
        <v>10</v>
      </c>
      <c r="I83" s="151"/>
      <c r="J83" s="11">
        <v>10</v>
      </c>
      <c r="K83" s="11"/>
      <c r="L83" s="11"/>
      <c r="M83" s="11"/>
      <c r="N83" s="10"/>
      <c r="O83" s="56"/>
      <c r="P83" s="11"/>
      <c r="Q83" s="11"/>
      <c r="R83" s="10"/>
      <c r="S83" s="56"/>
      <c r="T83" s="11"/>
      <c r="U83" s="11">
        <v>10</v>
      </c>
      <c r="V83" s="10">
        <v>10</v>
      </c>
      <c r="W83" s="56"/>
      <c r="X83" s="11"/>
      <c r="Y83" s="12"/>
      <c r="Z83" s="13"/>
    </row>
    <row r="84" spans="1:26" ht="12.95" customHeight="1" x14ac:dyDescent="0.2">
      <c r="A84" s="115" t="s">
        <v>196</v>
      </c>
      <c r="B84" s="56" t="s">
        <v>152</v>
      </c>
      <c r="C84" s="10" t="s">
        <v>107</v>
      </c>
      <c r="D84" s="56" t="s">
        <v>21</v>
      </c>
      <c r="E84" s="10"/>
      <c r="F84" s="56">
        <v>30</v>
      </c>
      <c r="G84" s="10">
        <v>3</v>
      </c>
      <c r="H84" s="56"/>
      <c r="I84" s="12">
        <v>30</v>
      </c>
      <c r="J84" s="11"/>
      <c r="K84" s="11"/>
      <c r="L84" s="11"/>
      <c r="M84" s="11"/>
      <c r="N84" s="10"/>
      <c r="O84" s="56"/>
      <c r="P84" s="11"/>
      <c r="Q84" s="11"/>
      <c r="R84" s="10"/>
      <c r="S84" s="56"/>
      <c r="T84" s="11"/>
      <c r="U84" s="11"/>
      <c r="V84" s="10"/>
      <c r="W84" s="56">
        <v>30</v>
      </c>
      <c r="X84" s="11"/>
      <c r="Y84" s="12"/>
      <c r="Z84" s="13"/>
    </row>
    <row r="85" spans="1:26" ht="12.95" customHeight="1" x14ac:dyDescent="0.2">
      <c r="A85" s="117" t="s">
        <v>261</v>
      </c>
      <c r="B85" s="56" t="s">
        <v>153</v>
      </c>
      <c r="C85" s="10" t="s">
        <v>107</v>
      </c>
      <c r="D85" s="163"/>
      <c r="E85" s="10" t="s">
        <v>21</v>
      </c>
      <c r="F85" s="56">
        <v>15</v>
      </c>
      <c r="G85" s="10">
        <v>1</v>
      </c>
      <c r="H85" s="56">
        <v>15</v>
      </c>
      <c r="I85" s="151"/>
      <c r="J85" s="11"/>
      <c r="K85" s="11"/>
      <c r="L85" s="11"/>
      <c r="M85" s="11"/>
      <c r="N85" s="10"/>
      <c r="O85" s="56"/>
      <c r="P85" s="11"/>
      <c r="Q85" s="11"/>
      <c r="R85" s="10"/>
      <c r="S85" s="56"/>
      <c r="T85" s="11"/>
      <c r="U85" s="11">
        <v>15</v>
      </c>
      <c r="V85" s="10"/>
      <c r="W85" s="56"/>
      <c r="X85" s="11"/>
      <c r="Y85" s="12"/>
      <c r="Z85" s="13"/>
    </row>
    <row r="86" spans="1:26" ht="12.95" customHeight="1" x14ac:dyDescent="0.2">
      <c r="A86" s="117" t="s">
        <v>262</v>
      </c>
      <c r="B86" s="56" t="s">
        <v>153</v>
      </c>
      <c r="C86" s="10" t="s">
        <v>107</v>
      </c>
      <c r="D86" s="163"/>
      <c r="E86" s="10" t="s">
        <v>21</v>
      </c>
      <c r="F86" s="56">
        <v>15</v>
      </c>
      <c r="G86" s="10">
        <v>2</v>
      </c>
      <c r="H86" s="56"/>
      <c r="I86" s="151"/>
      <c r="J86" s="11">
        <v>15</v>
      </c>
      <c r="K86" s="11"/>
      <c r="L86" s="11"/>
      <c r="M86" s="11"/>
      <c r="N86" s="10"/>
      <c r="O86" s="56"/>
      <c r="P86" s="11"/>
      <c r="Q86" s="11"/>
      <c r="R86" s="10"/>
      <c r="S86" s="56"/>
      <c r="T86" s="11"/>
      <c r="U86" s="11"/>
      <c r="V86" s="10">
        <v>15</v>
      </c>
      <c r="W86" s="56"/>
      <c r="X86" s="11"/>
      <c r="Y86" s="12"/>
      <c r="Z86" s="13"/>
    </row>
    <row r="87" spans="1:26" ht="24.75" customHeight="1" x14ac:dyDescent="0.2">
      <c r="A87" s="117" t="s">
        <v>69</v>
      </c>
      <c r="B87" s="56" t="s">
        <v>154</v>
      </c>
      <c r="C87" s="10" t="s">
        <v>107</v>
      </c>
      <c r="D87" s="56"/>
      <c r="E87" s="10" t="s">
        <v>21</v>
      </c>
      <c r="F87" s="56">
        <v>20</v>
      </c>
      <c r="G87" s="10">
        <v>2</v>
      </c>
      <c r="H87" s="56">
        <v>10</v>
      </c>
      <c r="I87" s="151"/>
      <c r="J87" s="11">
        <v>10</v>
      </c>
      <c r="K87" s="11"/>
      <c r="L87" s="11"/>
      <c r="M87" s="11"/>
      <c r="N87" s="10"/>
      <c r="O87" s="56"/>
      <c r="P87" s="11"/>
      <c r="Q87" s="11"/>
      <c r="R87" s="10"/>
      <c r="S87" s="56"/>
      <c r="T87" s="11"/>
      <c r="U87" s="11">
        <v>10</v>
      </c>
      <c r="V87" s="10">
        <v>10</v>
      </c>
      <c r="W87" s="56"/>
      <c r="X87" s="11"/>
      <c r="Y87" s="12"/>
      <c r="Z87" s="13"/>
    </row>
    <row r="88" spans="1:26" ht="21.6" customHeight="1" x14ac:dyDescent="0.2">
      <c r="A88" s="117" t="s">
        <v>233</v>
      </c>
      <c r="B88" s="56" t="s">
        <v>155</v>
      </c>
      <c r="C88" s="10" t="s">
        <v>107</v>
      </c>
      <c r="D88" s="56"/>
      <c r="E88" s="10" t="s">
        <v>21</v>
      </c>
      <c r="F88" s="56">
        <v>15</v>
      </c>
      <c r="G88" s="10">
        <v>1</v>
      </c>
      <c r="H88" s="56">
        <v>15</v>
      </c>
      <c r="I88" s="151"/>
      <c r="J88" s="11"/>
      <c r="K88" s="11"/>
      <c r="L88" s="11"/>
      <c r="M88" s="11"/>
      <c r="N88" s="10"/>
      <c r="O88" s="56"/>
      <c r="P88" s="11"/>
      <c r="Q88" s="11"/>
      <c r="R88" s="10"/>
      <c r="S88" s="56"/>
      <c r="T88" s="11"/>
      <c r="U88" s="11">
        <v>15</v>
      </c>
      <c r="V88" s="10"/>
      <c r="W88" s="56"/>
      <c r="X88" s="11"/>
      <c r="Y88" s="12"/>
      <c r="Z88" s="13"/>
    </row>
    <row r="89" spans="1:26" ht="19.899999999999999" customHeight="1" x14ac:dyDescent="0.2">
      <c r="A89" s="117" t="s">
        <v>240</v>
      </c>
      <c r="B89" s="56" t="s">
        <v>155</v>
      </c>
      <c r="C89" s="10" t="s">
        <v>107</v>
      </c>
      <c r="D89" s="56"/>
      <c r="E89" s="10" t="s">
        <v>21</v>
      </c>
      <c r="F89" s="56">
        <v>15</v>
      </c>
      <c r="G89" s="10">
        <v>3</v>
      </c>
      <c r="H89" s="56"/>
      <c r="I89" s="151"/>
      <c r="J89" s="11">
        <v>15</v>
      </c>
      <c r="K89" s="11"/>
      <c r="L89" s="11"/>
      <c r="M89" s="11"/>
      <c r="N89" s="10"/>
      <c r="O89" s="56"/>
      <c r="P89" s="11"/>
      <c r="Q89" s="11"/>
      <c r="R89" s="10"/>
      <c r="S89" s="56"/>
      <c r="T89" s="11"/>
      <c r="U89" s="11"/>
      <c r="V89" s="10">
        <v>15</v>
      </c>
      <c r="W89" s="56"/>
      <c r="X89" s="11"/>
      <c r="Y89" s="12"/>
      <c r="Z89" s="13"/>
    </row>
    <row r="90" spans="1:26" ht="12.95" customHeight="1" x14ac:dyDescent="0.2">
      <c r="A90" s="117" t="s">
        <v>234</v>
      </c>
      <c r="B90" s="56" t="s">
        <v>156</v>
      </c>
      <c r="C90" s="10" t="s">
        <v>107</v>
      </c>
      <c r="D90" s="56" t="s">
        <v>21</v>
      </c>
      <c r="E90" s="10"/>
      <c r="F90" s="56">
        <v>15</v>
      </c>
      <c r="G90" s="10">
        <v>1</v>
      </c>
      <c r="H90" s="56">
        <v>15</v>
      </c>
      <c r="I90" s="151"/>
      <c r="J90" s="11"/>
      <c r="K90" s="11"/>
      <c r="L90" s="11"/>
      <c r="M90" s="11"/>
      <c r="N90" s="10"/>
      <c r="O90" s="56"/>
      <c r="P90" s="11"/>
      <c r="Q90" s="11"/>
      <c r="R90" s="10"/>
      <c r="S90" s="56"/>
      <c r="T90" s="11"/>
      <c r="U90" s="11"/>
      <c r="V90" s="10"/>
      <c r="W90" s="56">
        <v>15</v>
      </c>
      <c r="X90" s="11"/>
      <c r="Y90" s="12"/>
      <c r="Z90" s="13"/>
    </row>
    <row r="91" spans="1:26" ht="12.95" customHeight="1" x14ac:dyDescent="0.2">
      <c r="A91" s="117" t="s">
        <v>241</v>
      </c>
      <c r="B91" s="56" t="s">
        <v>156</v>
      </c>
      <c r="C91" s="10" t="s">
        <v>107</v>
      </c>
      <c r="D91" s="56" t="s">
        <v>21</v>
      </c>
      <c r="E91" s="10"/>
      <c r="F91" s="56">
        <v>15</v>
      </c>
      <c r="G91" s="10">
        <v>2</v>
      </c>
      <c r="H91" s="56"/>
      <c r="I91" s="151"/>
      <c r="J91" s="11">
        <v>15</v>
      </c>
      <c r="K91" s="11"/>
      <c r="L91" s="11"/>
      <c r="M91" s="11"/>
      <c r="N91" s="10"/>
      <c r="O91" s="56"/>
      <c r="P91" s="11"/>
      <c r="Q91" s="11"/>
      <c r="R91" s="10"/>
      <c r="S91" s="56"/>
      <c r="T91" s="11"/>
      <c r="U91" s="11"/>
      <c r="V91" s="10"/>
      <c r="W91" s="56"/>
      <c r="X91" s="11">
        <v>15</v>
      </c>
      <c r="Y91" s="12"/>
      <c r="Z91" s="13"/>
    </row>
    <row r="92" spans="1:26" ht="12.95" customHeight="1" x14ac:dyDescent="0.2">
      <c r="A92" s="115" t="s">
        <v>41</v>
      </c>
      <c r="B92" s="56" t="s">
        <v>157</v>
      </c>
      <c r="C92" s="10" t="s">
        <v>107</v>
      </c>
      <c r="D92" s="56" t="s">
        <v>21</v>
      </c>
      <c r="E92" s="10"/>
      <c r="F92" s="56">
        <v>20</v>
      </c>
      <c r="G92" s="10">
        <v>3</v>
      </c>
      <c r="H92" s="56"/>
      <c r="I92" s="151"/>
      <c r="J92" s="11">
        <v>20</v>
      </c>
      <c r="K92" s="11"/>
      <c r="L92" s="11"/>
      <c r="M92" s="11"/>
      <c r="N92" s="10"/>
      <c r="O92" s="56"/>
      <c r="P92" s="11"/>
      <c r="Q92" s="11"/>
      <c r="R92" s="10"/>
      <c r="S92" s="56"/>
      <c r="T92" s="11"/>
      <c r="U92" s="11"/>
      <c r="V92" s="10"/>
      <c r="W92" s="56"/>
      <c r="X92" s="11">
        <v>20</v>
      </c>
      <c r="Y92" s="12"/>
      <c r="Z92" s="13"/>
    </row>
    <row r="93" spans="1:26" ht="12.95" customHeight="1" x14ac:dyDescent="0.2">
      <c r="A93" s="115" t="s">
        <v>68</v>
      </c>
      <c r="B93" s="56" t="s">
        <v>158</v>
      </c>
      <c r="C93" s="10" t="s">
        <v>107</v>
      </c>
      <c r="D93" s="56" t="s">
        <v>21</v>
      </c>
      <c r="E93" s="10"/>
      <c r="F93" s="56">
        <v>20</v>
      </c>
      <c r="G93" s="10">
        <v>2</v>
      </c>
      <c r="H93" s="56"/>
      <c r="I93" s="27"/>
      <c r="J93" s="11"/>
      <c r="K93" s="11">
        <v>20</v>
      </c>
      <c r="L93" s="11"/>
      <c r="M93" s="11"/>
      <c r="N93" s="10"/>
      <c r="O93" s="56"/>
      <c r="P93" s="11"/>
      <c r="Q93" s="11"/>
      <c r="R93" s="10"/>
      <c r="S93" s="56"/>
      <c r="T93" s="11"/>
      <c r="U93" s="11"/>
      <c r="V93" s="10"/>
      <c r="W93" s="56"/>
      <c r="X93" s="11">
        <v>20</v>
      </c>
      <c r="Y93" s="12"/>
      <c r="Z93" s="13"/>
    </row>
    <row r="94" spans="1:26" ht="12.95" customHeight="1" x14ac:dyDescent="0.2">
      <c r="A94" s="115" t="s">
        <v>110</v>
      </c>
      <c r="B94" s="56" t="s">
        <v>159</v>
      </c>
      <c r="C94" s="10" t="s">
        <v>107</v>
      </c>
      <c r="D94" s="56" t="s">
        <v>21</v>
      </c>
      <c r="E94" s="10"/>
      <c r="F94" s="56">
        <v>20</v>
      </c>
      <c r="G94" s="10">
        <v>2</v>
      </c>
      <c r="H94" s="56"/>
      <c r="I94" s="27"/>
      <c r="J94" s="11"/>
      <c r="K94" s="11">
        <v>20</v>
      </c>
      <c r="L94" s="11"/>
      <c r="M94" s="11"/>
      <c r="N94" s="10"/>
      <c r="O94" s="56"/>
      <c r="P94" s="11"/>
      <c r="Q94" s="11"/>
      <c r="R94" s="10"/>
      <c r="S94" s="56"/>
      <c r="T94" s="11"/>
      <c r="U94" s="11"/>
      <c r="V94" s="10"/>
      <c r="W94" s="56"/>
      <c r="X94" s="11">
        <v>20</v>
      </c>
      <c r="Y94" s="12"/>
      <c r="Z94" s="13"/>
    </row>
    <row r="95" spans="1:26" ht="12.95" customHeight="1" x14ac:dyDescent="0.2">
      <c r="A95" s="115" t="s">
        <v>98</v>
      </c>
      <c r="B95" s="56" t="s">
        <v>160</v>
      </c>
      <c r="C95" s="10" t="s">
        <v>107</v>
      </c>
      <c r="D95" s="56" t="s">
        <v>21</v>
      </c>
      <c r="E95" s="10"/>
      <c r="F95" s="56">
        <v>20</v>
      </c>
      <c r="G95" s="10">
        <v>2</v>
      </c>
      <c r="H95" s="56"/>
      <c r="I95" s="27"/>
      <c r="J95" s="11"/>
      <c r="K95" s="11">
        <v>20</v>
      </c>
      <c r="L95" s="11"/>
      <c r="M95" s="11"/>
      <c r="N95" s="10"/>
      <c r="O95" s="56"/>
      <c r="P95" s="11"/>
      <c r="Q95" s="11"/>
      <c r="R95" s="10"/>
      <c r="S95" s="56"/>
      <c r="T95" s="11"/>
      <c r="U95" s="11"/>
      <c r="V95" s="10"/>
      <c r="W95" s="56"/>
      <c r="X95" s="11">
        <v>20</v>
      </c>
      <c r="Y95" s="12"/>
      <c r="Z95" s="13"/>
    </row>
    <row r="96" spans="1:26" ht="12.95" customHeight="1" x14ac:dyDescent="0.2">
      <c r="A96" s="115" t="s">
        <v>101</v>
      </c>
      <c r="B96" s="56" t="s">
        <v>161</v>
      </c>
      <c r="C96" s="10" t="s">
        <v>107</v>
      </c>
      <c r="D96" s="56" t="s">
        <v>21</v>
      </c>
      <c r="E96" s="10"/>
      <c r="F96" s="56">
        <v>20</v>
      </c>
      <c r="G96" s="10">
        <v>2</v>
      </c>
      <c r="H96" s="56"/>
      <c r="I96" s="27"/>
      <c r="J96" s="11"/>
      <c r="K96" s="11">
        <v>20</v>
      </c>
      <c r="L96" s="11"/>
      <c r="M96" s="11"/>
      <c r="N96" s="10"/>
      <c r="O96" s="56"/>
      <c r="P96" s="11"/>
      <c r="Q96" s="11"/>
      <c r="R96" s="10"/>
      <c r="S96" s="56"/>
      <c r="T96" s="11"/>
      <c r="U96" s="11"/>
      <c r="V96" s="10"/>
      <c r="W96" s="56"/>
      <c r="X96" s="11">
        <v>20</v>
      </c>
      <c r="Y96" s="12"/>
      <c r="Z96" s="13"/>
    </row>
    <row r="97" spans="1:27" ht="12.95" customHeight="1" x14ac:dyDescent="0.2">
      <c r="A97" s="117" t="s">
        <v>235</v>
      </c>
      <c r="B97" s="56" t="s">
        <v>162</v>
      </c>
      <c r="C97" s="10" t="s">
        <v>107</v>
      </c>
      <c r="D97" s="56" t="s">
        <v>21</v>
      </c>
      <c r="E97" s="10"/>
      <c r="F97" s="56">
        <v>20</v>
      </c>
      <c r="G97" s="10">
        <v>1</v>
      </c>
      <c r="H97" s="56">
        <v>20</v>
      </c>
      <c r="I97" s="151"/>
      <c r="J97" s="11"/>
      <c r="K97" s="11"/>
      <c r="L97" s="11"/>
      <c r="M97" s="11"/>
      <c r="N97" s="10"/>
      <c r="O97" s="56"/>
      <c r="P97" s="11"/>
      <c r="Q97" s="11"/>
      <c r="R97" s="10"/>
      <c r="S97" s="56">
        <v>20</v>
      </c>
      <c r="T97" s="11"/>
      <c r="U97" s="11"/>
      <c r="V97" s="10"/>
      <c r="W97" s="56"/>
      <c r="X97" s="11"/>
      <c r="Y97" s="12"/>
      <c r="Z97" s="13"/>
    </row>
    <row r="98" spans="1:27" ht="12.95" customHeight="1" x14ac:dyDescent="0.2">
      <c r="A98" s="117" t="s">
        <v>242</v>
      </c>
      <c r="B98" s="56" t="s">
        <v>162</v>
      </c>
      <c r="C98" s="10" t="s">
        <v>107</v>
      </c>
      <c r="D98" s="56" t="s">
        <v>21</v>
      </c>
      <c r="E98" s="10"/>
      <c r="F98" s="56">
        <v>20</v>
      </c>
      <c r="G98" s="10">
        <v>3</v>
      </c>
      <c r="H98" s="56"/>
      <c r="I98" s="151"/>
      <c r="J98" s="11">
        <v>20</v>
      </c>
      <c r="K98" s="11"/>
      <c r="L98" s="11"/>
      <c r="M98" s="11"/>
      <c r="N98" s="10"/>
      <c r="O98" s="56"/>
      <c r="P98" s="11"/>
      <c r="Q98" s="11"/>
      <c r="R98" s="10"/>
      <c r="S98" s="56"/>
      <c r="T98" s="11">
        <v>20</v>
      </c>
      <c r="U98" s="11"/>
      <c r="V98" s="10"/>
      <c r="W98" s="56"/>
      <c r="X98" s="11"/>
      <c r="Y98" s="12"/>
      <c r="Z98" s="13"/>
      <c r="AA98" s="76"/>
    </row>
    <row r="99" spans="1:27" ht="12.95" customHeight="1" thickBot="1" x14ac:dyDescent="0.25">
      <c r="A99" s="119" t="s">
        <v>263</v>
      </c>
      <c r="B99" s="126" t="s">
        <v>163</v>
      </c>
      <c r="C99" s="28" t="s">
        <v>107</v>
      </c>
      <c r="D99" s="126"/>
      <c r="E99" s="28" t="s">
        <v>21</v>
      </c>
      <c r="F99" s="126">
        <v>10</v>
      </c>
      <c r="G99" s="28">
        <v>2</v>
      </c>
      <c r="H99" s="126"/>
      <c r="I99" s="152"/>
      <c r="J99" s="30"/>
      <c r="K99" s="30">
        <v>10</v>
      </c>
      <c r="L99" s="30"/>
      <c r="M99" s="30"/>
      <c r="N99" s="28"/>
      <c r="O99" s="126"/>
      <c r="P99" s="30"/>
      <c r="Q99" s="30"/>
      <c r="R99" s="28"/>
      <c r="S99" s="126"/>
      <c r="T99" s="30"/>
      <c r="U99" s="30"/>
      <c r="V99" s="28"/>
      <c r="W99" s="126"/>
      <c r="X99" s="30"/>
      <c r="Y99" s="31"/>
      <c r="Z99" s="32">
        <v>10</v>
      </c>
    </row>
    <row r="100" spans="1:27" s="3" customFormat="1" ht="12.95" customHeight="1" x14ac:dyDescent="0.2">
      <c r="A100" s="123" t="s">
        <v>195</v>
      </c>
      <c r="B100" s="111"/>
      <c r="C100" s="78"/>
      <c r="D100" s="111"/>
      <c r="E100" s="78"/>
      <c r="F100" s="111">
        <f>SUM(F101)</f>
        <v>120</v>
      </c>
      <c r="G100" s="78">
        <f>SUM(G101)</f>
        <v>8</v>
      </c>
      <c r="H100" s="111"/>
      <c r="I100" s="79"/>
      <c r="J100" s="60"/>
      <c r="K100" s="60"/>
      <c r="L100" s="60"/>
      <c r="M100" s="60"/>
      <c r="N100" s="80">
        <f>N101</f>
        <v>120</v>
      </c>
      <c r="O100" s="143"/>
      <c r="P100" s="60"/>
      <c r="Q100" s="60"/>
      <c r="R100" s="78"/>
      <c r="S100" s="111"/>
      <c r="T100" s="60"/>
      <c r="U100" s="60"/>
      <c r="V100" s="78"/>
      <c r="W100" s="111"/>
      <c r="X100" s="60"/>
      <c r="Y100" s="79"/>
      <c r="Z100" s="80">
        <f>Z101</f>
        <v>120</v>
      </c>
    </row>
    <row r="101" spans="1:27" s="33" customFormat="1" ht="12.95" customHeight="1" thickBot="1" x14ac:dyDescent="0.25">
      <c r="A101" s="119" t="s">
        <v>75</v>
      </c>
      <c r="B101" s="126" t="s">
        <v>223</v>
      </c>
      <c r="C101" s="28" t="s">
        <v>108</v>
      </c>
      <c r="D101" s="126"/>
      <c r="E101" s="28" t="s">
        <v>21</v>
      </c>
      <c r="F101" s="126">
        <v>120</v>
      </c>
      <c r="G101" s="28">
        <v>8</v>
      </c>
      <c r="H101" s="126"/>
      <c r="I101" s="152"/>
      <c r="J101" s="30"/>
      <c r="K101" s="30"/>
      <c r="L101" s="30"/>
      <c r="M101" s="30"/>
      <c r="N101" s="28">
        <v>120</v>
      </c>
      <c r="O101" s="126"/>
      <c r="P101" s="30"/>
      <c r="Q101" s="30"/>
      <c r="R101" s="28"/>
      <c r="S101" s="126"/>
      <c r="T101" s="30"/>
      <c r="U101" s="30"/>
      <c r="V101" s="28"/>
      <c r="W101" s="126"/>
      <c r="X101" s="30"/>
      <c r="Y101" s="31"/>
      <c r="Z101" s="32">
        <v>120</v>
      </c>
    </row>
    <row r="102" spans="1:27" ht="12.95" customHeight="1" x14ac:dyDescent="0.2">
      <c r="A102" s="114" t="s">
        <v>194</v>
      </c>
      <c r="B102" s="113"/>
      <c r="C102" s="4"/>
      <c r="D102" s="113"/>
      <c r="E102" s="4"/>
      <c r="F102" s="113">
        <f>SUM(F55+F69+F75-50)</f>
        <v>750</v>
      </c>
      <c r="G102" s="4"/>
      <c r="H102" s="113">
        <f>SUM(H55+H69+H75+H100)</f>
        <v>255</v>
      </c>
      <c r="I102" s="6">
        <f>I55+I69+I75+I100</f>
        <v>30</v>
      </c>
      <c r="J102" s="5">
        <f>SUM(J55+J69+J75+J100)</f>
        <v>225</v>
      </c>
      <c r="K102" s="5">
        <f>SUM(K55+K69+K75+K100)</f>
        <v>240</v>
      </c>
      <c r="L102" s="5"/>
      <c r="M102" s="5"/>
      <c r="N102" s="4"/>
      <c r="O102" s="200">
        <f>SUM(O55:P55,O75:P75)</f>
        <v>75</v>
      </c>
      <c r="P102" s="204"/>
      <c r="Q102" s="201">
        <f>SUM(Q55:R55,Q75:R75)</f>
        <v>50</v>
      </c>
      <c r="R102" s="223"/>
      <c r="S102" s="200">
        <f>SUM(S55:T55,S69:T69,S75:T75)</f>
        <v>180</v>
      </c>
      <c r="T102" s="201"/>
      <c r="U102" s="216">
        <f>SUM(U55:V55,U69:V69,U75:V75)</f>
        <v>205</v>
      </c>
      <c r="V102" s="217"/>
      <c r="W102" s="200">
        <f>SUM(W55:X55,W75:X75)</f>
        <v>180</v>
      </c>
      <c r="X102" s="201"/>
      <c r="Y102" s="216">
        <f>SUM(Y55:Z55,Y69:Z69,Y75:Z75)</f>
        <v>60</v>
      </c>
      <c r="Z102" s="217"/>
    </row>
    <row r="103" spans="1:27" ht="12.95" customHeight="1" x14ac:dyDescent="0.2">
      <c r="A103" s="123" t="s">
        <v>218</v>
      </c>
      <c r="B103" s="111"/>
      <c r="C103" s="78"/>
      <c r="D103" s="111"/>
      <c r="E103" s="78"/>
      <c r="F103" s="111">
        <f>SUM(F74+F101)</f>
        <v>170</v>
      </c>
      <c r="G103" s="78"/>
      <c r="H103" s="111"/>
      <c r="I103" s="79"/>
      <c r="J103" s="60"/>
      <c r="K103" s="60"/>
      <c r="L103" s="60"/>
      <c r="M103" s="60"/>
      <c r="N103" s="78">
        <f>N74+N100</f>
        <v>170</v>
      </c>
      <c r="O103" s="212"/>
      <c r="P103" s="213"/>
      <c r="Q103" s="213"/>
      <c r="R103" s="224"/>
      <c r="S103" s="212"/>
      <c r="T103" s="213"/>
      <c r="U103" s="213"/>
      <c r="V103" s="224"/>
      <c r="W103" s="212">
        <f>X74</f>
        <v>50</v>
      </c>
      <c r="X103" s="213"/>
      <c r="Y103" s="225">
        <f>Z100</f>
        <v>120</v>
      </c>
      <c r="Z103" s="226"/>
    </row>
    <row r="104" spans="1:27" ht="12.95" customHeight="1" thickBot="1" x14ac:dyDescent="0.25">
      <c r="A104" s="133" t="s">
        <v>72</v>
      </c>
      <c r="B104" s="134"/>
      <c r="C104" s="81"/>
      <c r="D104" s="134"/>
      <c r="E104" s="81"/>
      <c r="F104" s="134"/>
      <c r="G104" s="81">
        <f>SUM(G55+G69+G75+G100)</f>
        <v>98</v>
      </c>
      <c r="H104" s="134"/>
      <c r="I104" s="82"/>
      <c r="J104" s="83"/>
      <c r="K104" s="83"/>
      <c r="L104" s="83"/>
      <c r="M104" s="83"/>
      <c r="N104" s="81"/>
      <c r="O104" s="214">
        <f>SUM(G65,G66,G80:G81)</f>
        <v>8</v>
      </c>
      <c r="P104" s="215"/>
      <c r="Q104" s="215">
        <f>SUM(G57,G63:G64)</f>
        <v>7</v>
      </c>
      <c r="R104" s="227"/>
      <c r="S104" s="214">
        <f>SUM(G56,G58:G60,G70:G71,G76,G79,G97:G98)</f>
        <v>20</v>
      </c>
      <c r="T104" s="215"/>
      <c r="U104" s="215">
        <f>SUM(G72:G73,G77:G78,G82:G83,G85:G89)</f>
        <v>24</v>
      </c>
      <c r="V104" s="227"/>
      <c r="W104" s="214">
        <f>SUM(G61,G74,G84,G90:G96)</f>
        <v>23</v>
      </c>
      <c r="X104" s="215"/>
      <c r="Y104" s="228">
        <f>G62+G67+G68+G99+G101</f>
        <v>16</v>
      </c>
      <c r="Z104" s="229"/>
    </row>
    <row r="105" spans="1:27" ht="15.95" customHeight="1" x14ac:dyDescent="0.2">
      <c r="A105" s="282" t="s">
        <v>124</v>
      </c>
      <c r="B105" s="305" t="s">
        <v>121</v>
      </c>
      <c r="C105" s="283" t="s">
        <v>79</v>
      </c>
      <c r="D105" s="303" t="s">
        <v>0</v>
      </c>
      <c r="E105" s="304"/>
      <c r="F105" s="300" t="s">
        <v>42</v>
      </c>
      <c r="G105" s="283" t="s">
        <v>1</v>
      </c>
      <c r="H105" s="205" t="s">
        <v>2</v>
      </c>
      <c r="I105" s="206"/>
      <c r="J105" s="206"/>
      <c r="K105" s="206"/>
      <c r="L105" s="206"/>
      <c r="M105" s="206"/>
      <c r="N105" s="207"/>
      <c r="O105" s="220" t="s">
        <v>268</v>
      </c>
      <c r="P105" s="221"/>
      <c r="Q105" s="221"/>
      <c r="R105" s="222"/>
      <c r="S105" s="220" t="s">
        <v>254</v>
      </c>
      <c r="T105" s="221"/>
      <c r="U105" s="221"/>
      <c r="V105" s="222"/>
      <c r="W105" s="220" t="s">
        <v>255</v>
      </c>
      <c r="X105" s="221"/>
      <c r="Y105" s="221"/>
      <c r="Z105" s="222"/>
    </row>
    <row r="106" spans="1:27" ht="11.25" customHeight="1" x14ac:dyDescent="0.2">
      <c r="A106" s="273"/>
      <c r="B106" s="306"/>
      <c r="C106" s="284"/>
      <c r="D106" s="202" t="s">
        <v>116</v>
      </c>
      <c r="E106" s="298" t="s">
        <v>10</v>
      </c>
      <c r="F106" s="301"/>
      <c r="G106" s="284"/>
      <c r="H106" s="208" t="s">
        <v>3</v>
      </c>
      <c r="I106" s="210" t="s">
        <v>4</v>
      </c>
      <c r="J106" s="210" t="s">
        <v>5</v>
      </c>
      <c r="K106" s="210"/>
      <c r="L106" s="210" t="s">
        <v>7</v>
      </c>
      <c r="M106" s="210" t="s">
        <v>8</v>
      </c>
      <c r="N106" s="218" t="s">
        <v>9</v>
      </c>
      <c r="O106" s="208" t="s">
        <v>43</v>
      </c>
      <c r="P106" s="210"/>
      <c r="Q106" s="210" t="s">
        <v>44</v>
      </c>
      <c r="R106" s="218"/>
      <c r="S106" s="208" t="s">
        <v>45</v>
      </c>
      <c r="T106" s="210"/>
      <c r="U106" s="210" t="s">
        <v>46</v>
      </c>
      <c r="V106" s="218"/>
      <c r="W106" s="208" t="s">
        <v>47</v>
      </c>
      <c r="X106" s="210"/>
      <c r="Y106" s="210" t="s">
        <v>48</v>
      </c>
      <c r="Z106" s="218"/>
    </row>
    <row r="107" spans="1:27" ht="12" customHeight="1" thickBot="1" x14ac:dyDescent="0.25">
      <c r="A107" s="274"/>
      <c r="B107" s="307"/>
      <c r="C107" s="285"/>
      <c r="D107" s="203"/>
      <c r="E107" s="299"/>
      <c r="F107" s="302"/>
      <c r="G107" s="285"/>
      <c r="H107" s="209"/>
      <c r="I107" s="211"/>
      <c r="J107" s="168" t="s">
        <v>6</v>
      </c>
      <c r="K107" s="168" t="s">
        <v>3</v>
      </c>
      <c r="L107" s="211"/>
      <c r="M107" s="211"/>
      <c r="N107" s="219"/>
      <c r="O107" s="167" t="s">
        <v>17</v>
      </c>
      <c r="P107" s="168" t="s">
        <v>5</v>
      </c>
      <c r="Q107" s="168" t="s">
        <v>17</v>
      </c>
      <c r="R107" s="169" t="s">
        <v>5</v>
      </c>
      <c r="S107" s="167" t="s">
        <v>17</v>
      </c>
      <c r="T107" s="168" t="s">
        <v>5</v>
      </c>
      <c r="U107" s="168" t="s">
        <v>17</v>
      </c>
      <c r="V107" s="169" t="s">
        <v>5</v>
      </c>
      <c r="W107" s="167" t="s">
        <v>17</v>
      </c>
      <c r="X107" s="168" t="s">
        <v>5</v>
      </c>
      <c r="Y107" s="168" t="s">
        <v>17</v>
      </c>
      <c r="Z107" s="169" t="s">
        <v>5</v>
      </c>
    </row>
    <row r="108" spans="1:27" s="3" customFormat="1" ht="12.95" customHeight="1" x14ac:dyDescent="0.2">
      <c r="A108" s="114" t="s">
        <v>199</v>
      </c>
      <c r="B108" s="113"/>
      <c r="C108" s="4"/>
      <c r="D108" s="130"/>
      <c r="E108" s="4"/>
      <c r="F108" s="113">
        <f>SUM(F109:F111)</f>
        <v>110</v>
      </c>
      <c r="G108" s="4">
        <f>SUM(G109:G111)</f>
        <v>9</v>
      </c>
      <c r="H108" s="113">
        <f>SUM(H109:H111)</f>
        <v>15</v>
      </c>
      <c r="I108" s="5"/>
      <c r="J108" s="5"/>
      <c r="K108" s="5">
        <f>SUM(K109:K111)</f>
        <v>45</v>
      </c>
      <c r="L108" s="6"/>
      <c r="M108" s="5"/>
      <c r="N108" s="4">
        <f>SUM(N109:N111)</f>
        <v>50</v>
      </c>
      <c r="O108" s="113"/>
      <c r="P108" s="5"/>
      <c r="Q108" s="5"/>
      <c r="R108" s="4"/>
      <c r="S108" s="113">
        <f>SUM(S109:S111)</f>
        <v>15</v>
      </c>
      <c r="T108" s="5">
        <f>SUM(T109:T111)</f>
        <v>45</v>
      </c>
      <c r="U108" s="5"/>
      <c r="V108" s="4"/>
      <c r="W108" s="113"/>
      <c r="X108" s="8">
        <f>SUM(X109:X111)</f>
        <v>50</v>
      </c>
      <c r="Y108" s="8"/>
      <c r="Z108" s="9"/>
    </row>
    <row r="109" spans="1:27" ht="12.95" customHeight="1" x14ac:dyDescent="0.2">
      <c r="A109" s="117" t="s">
        <v>232</v>
      </c>
      <c r="B109" s="56" t="s">
        <v>148</v>
      </c>
      <c r="C109" s="10" t="s">
        <v>107</v>
      </c>
      <c r="D109" s="56" t="s">
        <v>21</v>
      </c>
      <c r="E109" s="10"/>
      <c r="F109" s="56">
        <v>15</v>
      </c>
      <c r="G109" s="10">
        <v>2</v>
      </c>
      <c r="H109" s="56">
        <v>15</v>
      </c>
      <c r="I109" s="12"/>
      <c r="J109" s="11"/>
      <c r="K109" s="11"/>
      <c r="L109" s="11"/>
      <c r="M109" s="11"/>
      <c r="N109" s="13"/>
      <c r="O109" s="142"/>
      <c r="P109" s="11"/>
      <c r="Q109" s="11"/>
      <c r="R109" s="10"/>
      <c r="S109" s="56">
        <v>15</v>
      </c>
      <c r="T109" s="11"/>
      <c r="U109" s="11"/>
      <c r="V109" s="10"/>
      <c r="W109" s="56"/>
      <c r="X109" s="11"/>
      <c r="Y109" s="12"/>
      <c r="Z109" s="13"/>
    </row>
    <row r="110" spans="1:27" ht="12.95" customHeight="1" x14ac:dyDescent="0.2">
      <c r="A110" s="117" t="s">
        <v>231</v>
      </c>
      <c r="B110" s="56" t="s">
        <v>148</v>
      </c>
      <c r="C110" s="10" t="s">
        <v>107</v>
      </c>
      <c r="D110" s="56" t="s">
        <v>21</v>
      </c>
      <c r="E110" s="10"/>
      <c r="F110" s="56">
        <v>45</v>
      </c>
      <c r="G110" s="10">
        <v>3</v>
      </c>
      <c r="H110" s="56"/>
      <c r="I110" s="12"/>
      <c r="J110" s="11"/>
      <c r="K110" s="11">
        <v>45</v>
      </c>
      <c r="L110" s="11"/>
      <c r="M110" s="11"/>
      <c r="N110" s="13"/>
      <c r="O110" s="142"/>
      <c r="P110" s="11"/>
      <c r="Q110" s="11"/>
      <c r="R110" s="10"/>
      <c r="S110" s="56"/>
      <c r="T110" s="11">
        <v>45</v>
      </c>
      <c r="U110" s="11"/>
      <c r="V110" s="10"/>
      <c r="W110" s="56"/>
      <c r="X110" s="11"/>
      <c r="Y110" s="12"/>
      <c r="Z110" s="13"/>
    </row>
    <row r="111" spans="1:27" s="33" customFormat="1" ht="12.95" customHeight="1" thickBot="1" x14ac:dyDescent="0.25">
      <c r="A111" s="119" t="s">
        <v>74</v>
      </c>
      <c r="B111" s="126" t="s">
        <v>147</v>
      </c>
      <c r="C111" s="28" t="s">
        <v>108</v>
      </c>
      <c r="D111" s="126" t="s">
        <v>21</v>
      </c>
      <c r="E111" s="28"/>
      <c r="F111" s="126">
        <v>50</v>
      </c>
      <c r="G111" s="28">
        <v>4</v>
      </c>
      <c r="H111" s="126"/>
      <c r="I111" s="152"/>
      <c r="J111" s="30"/>
      <c r="K111" s="30"/>
      <c r="L111" s="30"/>
      <c r="M111" s="30"/>
      <c r="N111" s="28">
        <v>50</v>
      </c>
      <c r="O111" s="126"/>
      <c r="P111" s="30"/>
      <c r="Q111" s="30"/>
      <c r="R111" s="28"/>
      <c r="S111" s="126"/>
      <c r="T111" s="30"/>
      <c r="U111" s="30"/>
      <c r="V111" s="28"/>
      <c r="W111" s="126"/>
      <c r="X111" s="30">
        <v>50</v>
      </c>
      <c r="Y111" s="31"/>
      <c r="Z111" s="32"/>
    </row>
    <row r="112" spans="1:27" ht="20.45" customHeight="1" x14ac:dyDescent="0.2">
      <c r="A112" s="114" t="s">
        <v>164</v>
      </c>
      <c r="B112" s="113"/>
      <c r="C112" s="4"/>
      <c r="D112" s="113"/>
      <c r="E112" s="4"/>
      <c r="F112" s="113">
        <f>SUM(F113:F130)</f>
        <v>415</v>
      </c>
      <c r="G112" s="4">
        <f>SUM(G113:G130)</f>
        <v>50</v>
      </c>
      <c r="H112" s="113">
        <f>SUM(H113:H130)</f>
        <v>180</v>
      </c>
      <c r="I112" s="5">
        <f>SUM(I113:I130)</f>
        <v>60</v>
      </c>
      <c r="J112" s="5">
        <f>SUM(J113:J130)</f>
        <v>175</v>
      </c>
      <c r="K112" s="5"/>
      <c r="L112" s="5"/>
      <c r="M112" s="5"/>
      <c r="N112" s="7"/>
      <c r="O112" s="139"/>
      <c r="P112" s="5">
        <f>SUM(P113:P130)</f>
        <v>30</v>
      </c>
      <c r="Q112" s="5">
        <f>SUM(Q113:Q130)</f>
        <v>30</v>
      </c>
      <c r="R112" s="4">
        <f>SUM(R113:R130)</f>
        <v>20</v>
      </c>
      <c r="S112" s="113">
        <f>SUM(S113:S130)</f>
        <v>110</v>
      </c>
      <c r="T112" s="5"/>
      <c r="U112" s="5">
        <f>SUM(U113:U130)</f>
        <v>50</v>
      </c>
      <c r="V112" s="4">
        <f>SUM(V113:V130)</f>
        <v>125</v>
      </c>
      <c r="W112" s="113"/>
      <c r="X112" s="5"/>
      <c r="Y112" s="6">
        <f>SUM(Y113:Y130)</f>
        <v>50</v>
      </c>
      <c r="Z112" s="7"/>
    </row>
    <row r="113" spans="1:27" ht="12.95" customHeight="1" x14ac:dyDescent="0.2">
      <c r="A113" s="115" t="s">
        <v>29</v>
      </c>
      <c r="B113" s="56" t="s">
        <v>167</v>
      </c>
      <c r="C113" s="10" t="s">
        <v>106</v>
      </c>
      <c r="D113" s="56"/>
      <c r="E113" s="10" t="s">
        <v>21</v>
      </c>
      <c r="F113" s="56">
        <v>30</v>
      </c>
      <c r="G113" s="10">
        <v>3</v>
      </c>
      <c r="H113" s="56">
        <v>30</v>
      </c>
      <c r="I113" s="11"/>
      <c r="J113" s="11"/>
      <c r="K113" s="11"/>
      <c r="L113" s="12"/>
      <c r="M113" s="11"/>
      <c r="N113" s="10"/>
      <c r="O113" s="56"/>
      <c r="P113" s="23"/>
      <c r="Q113" s="11">
        <v>30</v>
      </c>
      <c r="R113" s="25"/>
      <c r="S113" s="100"/>
      <c r="T113" s="23"/>
      <c r="U113" s="23"/>
      <c r="V113" s="25"/>
      <c r="W113" s="100"/>
      <c r="X113" s="14"/>
      <c r="Y113" s="14"/>
      <c r="Z113" s="15"/>
    </row>
    <row r="114" spans="1:27" s="3" customFormat="1" ht="12.95" customHeight="1" x14ac:dyDescent="0.2">
      <c r="A114" s="118" t="s">
        <v>49</v>
      </c>
      <c r="B114" s="125" t="s">
        <v>168</v>
      </c>
      <c r="C114" s="16" t="s">
        <v>107</v>
      </c>
      <c r="D114" s="125" t="s">
        <v>21</v>
      </c>
      <c r="E114" s="16"/>
      <c r="F114" s="125">
        <v>30</v>
      </c>
      <c r="G114" s="16">
        <v>4</v>
      </c>
      <c r="H114" s="125">
        <v>30</v>
      </c>
      <c r="I114" s="17"/>
      <c r="J114" s="17"/>
      <c r="K114" s="17"/>
      <c r="L114" s="17"/>
      <c r="M114" s="17"/>
      <c r="N114" s="16"/>
      <c r="O114" s="125"/>
      <c r="P114" s="17"/>
      <c r="Q114" s="17"/>
      <c r="R114" s="16"/>
      <c r="S114" s="125">
        <v>30</v>
      </c>
      <c r="T114" s="17"/>
      <c r="U114" s="17"/>
      <c r="V114" s="16"/>
      <c r="W114" s="125"/>
      <c r="X114" s="17"/>
      <c r="Y114" s="17"/>
      <c r="Z114" s="16"/>
    </row>
    <row r="115" spans="1:27" s="3" customFormat="1" ht="12.95" customHeight="1" x14ac:dyDescent="0.2">
      <c r="A115" s="115" t="s">
        <v>50</v>
      </c>
      <c r="B115" s="56" t="s">
        <v>169</v>
      </c>
      <c r="C115" s="10" t="s">
        <v>107</v>
      </c>
      <c r="D115" s="56"/>
      <c r="E115" s="10" t="s">
        <v>21</v>
      </c>
      <c r="F115" s="56">
        <v>30</v>
      </c>
      <c r="G115" s="10">
        <v>4</v>
      </c>
      <c r="H115" s="56"/>
      <c r="I115" s="11">
        <v>30</v>
      </c>
      <c r="J115" s="11"/>
      <c r="K115" s="11"/>
      <c r="L115" s="11"/>
      <c r="M115" s="11"/>
      <c r="N115" s="10"/>
      <c r="O115" s="56"/>
      <c r="P115" s="11"/>
      <c r="Q115" s="11"/>
      <c r="R115" s="10"/>
      <c r="S115" s="56"/>
      <c r="T115" s="11"/>
      <c r="U115" s="11">
        <v>30</v>
      </c>
      <c r="V115" s="10"/>
      <c r="W115" s="56"/>
      <c r="X115" s="11"/>
      <c r="Y115" s="11"/>
      <c r="Z115" s="10"/>
    </row>
    <row r="116" spans="1:27" ht="12.95" customHeight="1" x14ac:dyDescent="0.2">
      <c r="A116" s="117" t="s">
        <v>236</v>
      </c>
      <c r="B116" s="56" t="s">
        <v>170</v>
      </c>
      <c r="C116" s="10" t="s">
        <v>107</v>
      </c>
      <c r="D116" s="56"/>
      <c r="E116" s="10" t="s">
        <v>18</v>
      </c>
      <c r="F116" s="56">
        <v>20</v>
      </c>
      <c r="G116" s="10">
        <v>2</v>
      </c>
      <c r="H116" s="56">
        <v>20</v>
      </c>
      <c r="I116" s="11"/>
      <c r="J116" s="11"/>
      <c r="K116" s="11"/>
      <c r="L116" s="11"/>
      <c r="M116" s="11"/>
      <c r="N116" s="10"/>
      <c r="O116" s="56"/>
      <c r="P116" s="11"/>
      <c r="Q116" s="11"/>
      <c r="R116" s="10"/>
      <c r="S116" s="56"/>
      <c r="T116" s="11"/>
      <c r="U116" s="11">
        <v>20</v>
      </c>
      <c r="V116" s="10"/>
      <c r="W116" s="56"/>
      <c r="X116" s="11"/>
      <c r="Y116" s="11"/>
      <c r="Z116" s="10"/>
    </row>
    <row r="117" spans="1:27" ht="12.95" customHeight="1" x14ac:dyDescent="0.2">
      <c r="A117" s="117" t="s">
        <v>243</v>
      </c>
      <c r="B117" s="56" t="s">
        <v>170</v>
      </c>
      <c r="C117" s="10" t="s">
        <v>107</v>
      </c>
      <c r="D117" s="56"/>
      <c r="E117" s="10" t="s">
        <v>21</v>
      </c>
      <c r="F117" s="56">
        <v>25</v>
      </c>
      <c r="G117" s="10">
        <v>3</v>
      </c>
      <c r="H117" s="56"/>
      <c r="I117" s="11"/>
      <c r="J117" s="11">
        <v>25</v>
      </c>
      <c r="K117" s="11"/>
      <c r="L117" s="11"/>
      <c r="M117" s="11"/>
      <c r="N117" s="10"/>
      <c r="O117" s="56"/>
      <c r="P117" s="11"/>
      <c r="Q117" s="11"/>
      <c r="R117" s="10"/>
      <c r="S117" s="56"/>
      <c r="T117" s="11"/>
      <c r="U117" s="11"/>
      <c r="V117" s="10">
        <v>25</v>
      </c>
      <c r="W117" s="56"/>
      <c r="X117" s="11"/>
      <c r="Y117" s="11"/>
      <c r="Z117" s="10"/>
    </row>
    <row r="118" spans="1:27" ht="12.95" customHeight="1" x14ac:dyDescent="0.2">
      <c r="A118" s="115" t="s">
        <v>52</v>
      </c>
      <c r="B118" s="56" t="s">
        <v>171</v>
      </c>
      <c r="C118" s="10" t="s">
        <v>107</v>
      </c>
      <c r="D118" s="56"/>
      <c r="E118" s="10" t="s">
        <v>21</v>
      </c>
      <c r="F118" s="56">
        <v>40</v>
      </c>
      <c r="G118" s="10">
        <v>4</v>
      </c>
      <c r="H118" s="56"/>
      <c r="I118" s="11"/>
      <c r="J118" s="11">
        <v>40</v>
      </c>
      <c r="K118" s="11"/>
      <c r="L118" s="11"/>
      <c r="M118" s="11"/>
      <c r="N118" s="10"/>
      <c r="O118" s="56"/>
      <c r="P118" s="11"/>
      <c r="Q118" s="11"/>
      <c r="R118" s="10"/>
      <c r="S118" s="56"/>
      <c r="T118" s="11"/>
      <c r="U118" s="11"/>
      <c r="V118" s="10">
        <v>40</v>
      </c>
      <c r="W118" s="56"/>
      <c r="X118" s="11"/>
      <c r="Y118" s="11"/>
      <c r="Z118" s="10"/>
    </row>
    <row r="119" spans="1:27" ht="12.95" customHeight="1" x14ac:dyDescent="0.2">
      <c r="A119" s="115" t="s">
        <v>53</v>
      </c>
      <c r="B119" s="56" t="s">
        <v>172</v>
      </c>
      <c r="C119" s="10" t="s">
        <v>107</v>
      </c>
      <c r="D119" s="56"/>
      <c r="E119" s="10" t="s">
        <v>21</v>
      </c>
      <c r="F119" s="56">
        <v>30</v>
      </c>
      <c r="G119" s="10">
        <v>4</v>
      </c>
      <c r="H119" s="56"/>
      <c r="I119" s="11"/>
      <c r="J119" s="11">
        <v>30</v>
      </c>
      <c r="K119" s="11"/>
      <c r="L119" s="11"/>
      <c r="M119" s="11"/>
      <c r="N119" s="10"/>
      <c r="O119" s="56"/>
      <c r="P119" s="11"/>
      <c r="Q119" s="11"/>
      <c r="R119" s="10"/>
      <c r="S119" s="56"/>
      <c r="T119" s="11"/>
      <c r="U119" s="11"/>
      <c r="V119" s="10">
        <v>30</v>
      </c>
      <c r="W119" s="56"/>
      <c r="X119" s="11"/>
      <c r="Y119" s="11"/>
      <c r="Z119" s="10"/>
    </row>
    <row r="120" spans="1:27" ht="12.95" customHeight="1" x14ac:dyDescent="0.2">
      <c r="A120" s="117" t="s">
        <v>237</v>
      </c>
      <c r="B120" s="56" t="s">
        <v>173</v>
      </c>
      <c r="C120" s="10" t="s">
        <v>107</v>
      </c>
      <c r="D120" s="56" t="s">
        <v>21</v>
      </c>
      <c r="E120" s="10"/>
      <c r="F120" s="56">
        <v>30</v>
      </c>
      <c r="G120" s="10">
        <v>2</v>
      </c>
      <c r="H120" s="56">
        <v>30</v>
      </c>
      <c r="I120" s="11"/>
      <c r="J120" s="11"/>
      <c r="K120" s="11"/>
      <c r="L120" s="11"/>
      <c r="M120" s="11"/>
      <c r="N120" s="10"/>
      <c r="O120" s="56"/>
      <c r="P120" s="11"/>
      <c r="Q120" s="11"/>
      <c r="R120" s="10"/>
      <c r="S120" s="56">
        <v>30</v>
      </c>
      <c r="T120" s="11"/>
      <c r="U120" s="11"/>
      <c r="V120" s="10"/>
      <c r="W120" s="56"/>
      <c r="X120" s="11"/>
      <c r="Y120" s="11"/>
      <c r="Z120" s="10"/>
    </row>
    <row r="121" spans="1:27" ht="22.5" customHeight="1" x14ac:dyDescent="0.2">
      <c r="A121" s="117" t="s">
        <v>244</v>
      </c>
      <c r="B121" s="128" t="s">
        <v>173</v>
      </c>
      <c r="C121" s="39" t="s">
        <v>107</v>
      </c>
      <c r="D121" s="128"/>
      <c r="E121" s="39" t="s">
        <v>21</v>
      </c>
      <c r="F121" s="128">
        <v>30</v>
      </c>
      <c r="G121" s="34">
        <v>4</v>
      </c>
      <c r="H121" s="128"/>
      <c r="I121" s="40"/>
      <c r="J121" s="40">
        <v>30</v>
      </c>
      <c r="K121" s="40"/>
      <c r="L121" s="40"/>
      <c r="M121" s="40"/>
      <c r="N121" s="39"/>
      <c r="O121" s="128"/>
      <c r="P121" s="40"/>
      <c r="Q121" s="40"/>
      <c r="R121" s="39"/>
      <c r="S121" s="128"/>
      <c r="T121" s="40"/>
      <c r="U121" s="40"/>
      <c r="V121" s="39">
        <v>30</v>
      </c>
      <c r="W121" s="128"/>
      <c r="X121" s="40"/>
      <c r="Y121" s="40"/>
      <c r="Z121" s="39"/>
    </row>
    <row r="122" spans="1:27" ht="12.95" customHeight="1" x14ac:dyDescent="0.2">
      <c r="A122" s="115" t="s">
        <v>104</v>
      </c>
      <c r="B122" s="56" t="s">
        <v>174</v>
      </c>
      <c r="C122" s="10" t="s">
        <v>107</v>
      </c>
      <c r="D122" s="56" t="s">
        <v>21</v>
      </c>
      <c r="E122" s="10"/>
      <c r="F122" s="56">
        <v>30</v>
      </c>
      <c r="G122" s="10">
        <v>3</v>
      </c>
      <c r="H122" s="56"/>
      <c r="I122" s="11">
        <v>30</v>
      </c>
      <c r="J122" s="11"/>
      <c r="K122" s="11"/>
      <c r="L122" s="11"/>
      <c r="M122" s="11"/>
      <c r="N122" s="10"/>
      <c r="O122" s="56"/>
      <c r="P122" s="11"/>
      <c r="Q122" s="11"/>
      <c r="R122" s="10"/>
      <c r="S122" s="56">
        <v>30</v>
      </c>
      <c r="T122" s="11"/>
      <c r="U122" s="11"/>
      <c r="V122" s="10"/>
      <c r="W122" s="56"/>
      <c r="X122" s="11"/>
      <c r="Y122" s="11"/>
      <c r="Z122" s="10"/>
    </row>
    <row r="123" spans="1:27" ht="12.95" customHeight="1" x14ac:dyDescent="0.2">
      <c r="A123" s="122" t="s">
        <v>112</v>
      </c>
      <c r="B123" s="128" t="s">
        <v>175</v>
      </c>
      <c r="C123" s="39" t="s">
        <v>107</v>
      </c>
      <c r="D123" s="128" t="s">
        <v>21</v>
      </c>
      <c r="E123" s="39"/>
      <c r="F123" s="128">
        <v>20</v>
      </c>
      <c r="G123" s="39">
        <v>3</v>
      </c>
      <c r="H123" s="128">
        <v>20</v>
      </c>
      <c r="I123" s="40"/>
      <c r="J123" s="40"/>
      <c r="K123" s="40"/>
      <c r="L123" s="40"/>
      <c r="M123" s="40"/>
      <c r="N123" s="39"/>
      <c r="O123" s="128"/>
      <c r="P123" s="40"/>
      <c r="Q123" s="40"/>
      <c r="R123" s="39"/>
      <c r="S123" s="128">
        <v>20</v>
      </c>
      <c r="T123" s="40"/>
      <c r="U123" s="40"/>
      <c r="V123" s="39"/>
      <c r="W123" s="128"/>
      <c r="X123" s="40"/>
      <c r="Y123" s="40"/>
      <c r="Z123" s="39"/>
    </row>
    <row r="124" spans="1:27" ht="12.95" customHeight="1" x14ac:dyDescent="0.2">
      <c r="A124" s="115" t="s">
        <v>222</v>
      </c>
      <c r="B124" s="56" t="s">
        <v>176</v>
      </c>
      <c r="C124" s="10" t="s">
        <v>106</v>
      </c>
      <c r="D124" s="56"/>
      <c r="E124" s="10" t="s">
        <v>21</v>
      </c>
      <c r="F124" s="56">
        <v>20</v>
      </c>
      <c r="G124" s="10">
        <v>2</v>
      </c>
      <c r="H124" s="56">
        <v>20</v>
      </c>
      <c r="I124" s="151"/>
      <c r="J124" s="11"/>
      <c r="K124" s="11"/>
      <c r="L124" s="11"/>
      <c r="M124" s="11"/>
      <c r="N124" s="10"/>
      <c r="O124" s="56"/>
      <c r="P124" s="11"/>
      <c r="Q124" s="11"/>
      <c r="R124" s="10"/>
      <c r="S124" s="56"/>
      <c r="T124" s="11"/>
      <c r="U124" s="11"/>
      <c r="V124" s="10"/>
      <c r="W124" s="56"/>
      <c r="X124" s="11"/>
      <c r="Y124" s="12">
        <v>20</v>
      </c>
      <c r="Z124" s="13"/>
    </row>
    <row r="125" spans="1:27" ht="12.95" customHeight="1" x14ac:dyDescent="0.2">
      <c r="A125" s="115" t="s">
        <v>38</v>
      </c>
      <c r="B125" s="56" t="s">
        <v>177</v>
      </c>
      <c r="C125" s="10" t="s">
        <v>106</v>
      </c>
      <c r="D125" s="56"/>
      <c r="E125" s="10" t="s">
        <v>21</v>
      </c>
      <c r="F125" s="56">
        <v>10</v>
      </c>
      <c r="G125" s="10">
        <v>2</v>
      </c>
      <c r="H125" s="56"/>
      <c r="I125" s="151"/>
      <c r="J125" s="11">
        <v>10</v>
      </c>
      <c r="K125" s="11"/>
      <c r="L125" s="11"/>
      <c r="M125" s="11"/>
      <c r="N125" s="10"/>
      <c r="O125" s="56"/>
      <c r="P125" s="11"/>
      <c r="Q125" s="11"/>
      <c r="R125" s="10">
        <v>10</v>
      </c>
      <c r="S125" s="56"/>
      <c r="T125" s="11"/>
      <c r="U125" s="11"/>
      <c r="V125" s="10"/>
      <c r="W125" s="56"/>
      <c r="X125" s="11"/>
      <c r="Y125" s="12"/>
      <c r="Z125" s="13"/>
    </row>
    <row r="126" spans="1:27" ht="12.95" customHeight="1" x14ac:dyDescent="0.2">
      <c r="A126" s="115" t="s">
        <v>60</v>
      </c>
      <c r="B126" s="56" t="s">
        <v>178</v>
      </c>
      <c r="C126" s="10" t="s">
        <v>106</v>
      </c>
      <c r="D126" s="56"/>
      <c r="E126" s="10" t="s">
        <v>21</v>
      </c>
      <c r="F126" s="56">
        <v>10</v>
      </c>
      <c r="G126" s="10">
        <v>2</v>
      </c>
      <c r="H126" s="56"/>
      <c r="I126" s="151"/>
      <c r="J126" s="11">
        <v>10</v>
      </c>
      <c r="K126" s="11"/>
      <c r="L126" s="11"/>
      <c r="M126" s="11"/>
      <c r="N126" s="10"/>
      <c r="O126" s="56"/>
      <c r="P126" s="11"/>
      <c r="Q126" s="11"/>
      <c r="R126" s="10">
        <v>10</v>
      </c>
      <c r="S126" s="56"/>
      <c r="T126" s="11"/>
      <c r="U126" s="11"/>
      <c r="V126" s="10"/>
      <c r="W126" s="56"/>
      <c r="X126" s="11"/>
      <c r="Y126" s="12"/>
      <c r="Z126" s="13"/>
    </row>
    <row r="127" spans="1:27" ht="12.95" customHeight="1" x14ac:dyDescent="0.2">
      <c r="A127" s="115" t="s">
        <v>40</v>
      </c>
      <c r="B127" s="56" t="s">
        <v>179</v>
      </c>
      <c r="C127" s="10" t="s">
        <v>106</v>
      </c>
      <c r="D127" s="56" t="s">
        <v>21</v>
      </c>
      <c r="E127" s="10"/>
      <c r="F127" s="56">
        <v>15</v>
      </c>
      <c r="G127" s="10">
        <v>2</v>
      </c>
      <c r="H127" s="56"/>
      <c r="I127" s="151"/>
      <c r="J127" s="11">
        <v>15</v>
      </c>
      <c r="K127" s="11"/>
      <c r="L127" s="11"/>
      <c r="M127" s="11"/>
      <c r="N127" s="10"/>
      <c r="O127" s="56"/>
      <c r="P127" s="11">
        <v>15</v>
      </c>
      <c r="Q127" s="11"/>
      <c r="R127" s="10"/>
      <c r="S127" s="56"/>
      <c r="T127" s="11"/>
      <c r="U127" s="11"/>
      <c r="V127" s="10"/>
      <c r="W127" s="56"/>
      <c r="X127" s="11"/>
      <c r="Y127" s="12"/>
      <c r="Z127" s="13"/>
    </row>
    <row r="128" spans="1:27" ht="12.95" customHeight="1" x14ac:dyDescent="0.2">
      <c r="A128" s="120" t="s">
        <v>39</v>
      </c>
      <c r="B128" s="127" t="s">
        <v>180</v>
      </c>
      <c r="C128" s="34" t="s">
        <v>106</v>
      </c>
      <c r="D128" s="127" t="s">
        <v>21</v>
      </c>
      <c r="E128" s="34"/>
      <c r="F128" s="127">
        <v>15</v>
      </c>
      <c r="G128" s="34">
        <v>2</v>
      </c>
      <c r="H128" s="127"/>
      <c r="I128" s="36"/>
      <c r="J128" s="35">
        <v>15</v>
      </c>
      <c r="K128" s="35"/>
      <c r="L128" s="35"/>
      <c r="M128" s="35"/>
      <c r="N128" s="54"/>
      <c r="O128" s="144"/>
      <c r="P128" s="35">
        <v>15</v>
      </c>
      <c r="Q128" s="35"/>
      <c r="R128" s="34"/>
      <c r="S128" s="127"/>
      <c r="T128" s="35"/>
      <c r="U128" s="35"/>
      <c r="V128" s="34"/>
      <c r="W128" s="127"/>
      <c r="X128" s="35"/>
      <c r="Y128" s="36"/>
      <c r="Z128" s="54"/>
      <c r="AA128" s="76"/>
    </row>
    <row r="129" spans="1:26" ht="12.95" customHeight="1" x14ac:dyDescent="0.2">
      <c r="A129" s="115" t="s">
        <v>103</v>
      </c>
      <c r="B129" s="56" t="s">
        <v>181</v>
      </c>
      <c r="C129" s="10" t="s">
        <v>106</v>
      </c>
      <c r="D129" s="56"/>
      <c r="E129" s="10" t="s">
        <v>21</v>
      </c>
      <c r="F129" s="56">
        <v>15</v>
      </c>
      <c r="G129" s="10">
        <v>2</v>
      </c>
      <c r="H129" s="56">
        <v>15</v>
      </c>
      <c r="I129" s="12"/>
      <c r="J129" s="11"/>
      <c r="K129" s="11"/>
      <c r="L129" s="11"/>
      <c r="M129" s="11"/>
      <c r="N129" s="13"/>
      <c r="O129" s="142"/>
      <c r="P129" s="11"/>
      <c r="Q129" s="11"/>
      <c r="R129" s="10"/>
      <c r="S129" s="56"/>
      <c r="T129" s="11"/>
      <c r="U129" s="11"/>
      <c r="V129" s="10"/>
      <c r="W129" s="56"/>
      <c r="X129" s="11"/>
      <c r="Y129" s="12">
        <v>15</v>
      </c>
      <c r="Z129" s="13"/>
    </row>
    <row r="130" spans="1:26" ht="12" thickBot="1" x14ac:dyDescent="0.25">
      <c r="A130" s="115" t="s">
        <v>105</v>
      </c>
      <c r="B130" s="56" t="s">
        <v>182</v>
      </c>
      <c r="C130" s="10" t="s">
        <v>106</v>
      </c>
      <c r="D130" s="56"/>
      <c r="E130" s="10" t="s">
        <v>21</v>
      </c>
      <c r="F130" s="56">
        <v>15</v>
      </c>
      <c r="G130" s="10">
        <v>2</v>
      </c>
      <c r="H130" s="56">
        <v>15</v>
      </c>
      <c r="I130" s="151"/>
      <c r="J130" s="11"/>
      <c r="K130" s="11"/>
      <c r="L130" s="11"/>
      <c r="M130" s="11"/>
      <c r="N130" s="10"/>
      <c r="O130" s="56"/>
      <c r="P130" s="11"/>
      <c r="Q130" s="11"/>
      <c r="R130" s="10"/>
      <c r="S130" s="56"/>
      <c r="T130" s="11"/>
      <c r="U130" s="11"/>
      <c r="V130" s="10"/>
      <c r="W130" s="56"/>
      <c r="X130" s="11"/>
      <c r="Y130" s="12">
        <v>15</v>
      </c>
      <c r="Z130" s="13"/>
    </row>
    <row r="131" spans="1:26" ht="22.5" x14ac:dyDescent="0.2">
      <c r="A131" s="114" t="s">
        <v>166</v>
      </c>
      <c r="B131" s="113"/>
      <c r="C131" s="4"/>
      <c r="D131" s="113"/>
      <c r="E131" s="4"/>
      <c r="F131" s="113">
        <f>SUM(F132:F143)</f>
        <v>275</v>
      </c>
      <c r="G131" s="4">
        <f>SUM(G132:G143)</f>
        <v>31</v>
      </c>
      <c r="H131" s="113">
        <f>SUM(H132:H143)</f>
        <v>30</v>
      </c>
      <c r="I131" s="6"/>
      <c r="J131" s="5">
        <f>SUM(J132:J143)</f>
        <v>235</v>
      </c>
      <c r="K131" s="5">
        <f>SUM(K132:K143)</f>
        <v>10</v>
      </c>
      <c r="L131" s="5"/>
      <c r="M131" s="5"/>
      <c r="N131" s="7"/>
      <c r="O131" s="139">
        <f>SUM(O132:O143)</f>
        <v>15</v>
      </c>
      <c r="P131" s="5">
        <f>SUM(P132:P143)</f>
        <v>30</v>
      </c>
      <c r="Q131" s="5"/>
      <c r="R131" s="4"/>
      <c r="S131" s="113"/>
      <c r="T131" s="5">
        <f>SUM(T132:T143)</f>
        <v>20</v>
      </c>
      <c r="U131" s="5">
        <f>SUM(U132:U145)</f>
        <v>0</v>
      </c>
      <c r="V131" s="4">
        <f>SUM(V132:V143)</f>
        <v>20</v>
      </c>
      <c r="W131" s="113">
        <f>SUM(W132:W143)</f>
        <v>15</v>
      </c>
      <c r="X131" s="5">
        <f>SUM(X132:X143)</f>
        <v>165</v>
      </c>
      <c r="Y131" s="6"/>
      <c r="Z131" s="7">
        <f>SUM(Z132:Z143)</f>
        <v>10</v>
      </c>
    </row>
    <row r="132" spans="1:26" x14ac:dyDescent="0.2">
      <c r="A132" s="115" t="s">
        <v>62</v>
      </c>
      <c r="B132" s="56" t="s">
        <v>183</v>
      </c>
      <c r="C132" s="10" t="s">
        <v>107</v>
      </c>
      <c r="D132" s="56" t="s">
        <v>21</v>
      </c>
      <c r="E132" s="10"/>
      <c r="F132" s="56">
        <v>20</v>
      </c>
      <c r="G132" s="10">
        <v>3</v>
      </c>
      <c r="H132" s="56"/>
      <c r="I132" s="12"/>
      <c r="J132" s="11">
        <v>20</v>
      </c>
      <c r="K132" s="11"/>
      <c r="L132" s="11"/>
      <c r="M132" s="11"/>
      <c r="N132" s="13"/>
      <c r="O132" s="142"/>
      <c r="P132" s="11"/>
      <c r="Q132" s="11"/>
      <c r="R132" s="10"/>
      <c r="S132" s="56"/>
      <c r="T132" s="11">
        <v>20</v>
      </c>
      <c r="U132" s="11"/>
      <c r="V132" s="10"/>
      <c r="W132" s="56"/>
      <c r="X132" s="11"/>
      <c r="Y132" s="12"/>
      <c r="Z132" s="13"/>
    </row>
    <row r="133" spans="1:26" ht="12.95" customHeight="1" x14ac:dyDescent="0.2">
      <c r="A133" s="115" t="s">
        <v>55</v>
      </c>
      <c r="B133" s="56" t="s">
        <v>184</v>
      </c>
      <c r="C133" s="10" t="s">
        <v>107</v>
      </c>
      <c r="D133" s="56"/>
      <c r="E133" s="10" t="s">
        <v>21</v>
      </c>
      <c r="F133" s="56">
        <v>20</v>
      </c>
      <c r="G133" s="10">
        <v>3</v>
      </c>
      <c r="H133" s="56"/>
      <c r="I133" s="12"/>
      <c r="J133" s="11">
        <v>20</v>
      </c>
      <c r="K133" s="11"/>
      <c r="L133" s="11"/>
      <c r="M133" s="11"/>
      <c r="N133" s="13"/>
      <c r="O133" s="142"/>
      <c r="P133" s="11"/>
      <c r="Q133" s="11"/>
      <c r="R133" s="10"/>
      <c r="S133" s="56"/>
      <c r="T133" s="11"/>
      <c r="U133" s="11"/>
      <c r="V133" s="10">
        <v>20</v>
      </c>
      <c r="W133" s="56"/>
      <c r="X133" s="11"/>
      <c r="Y133" s="12"/>
      <c r="Z133" s="13"/>
    </row>
    <row r="134" spans="1:26" s="33" customFormat="1" ht="12.95" customHeight="1" x14ac:dyDescent="0.2">
      <c r="A134" s="115" t="s">
        <v>56</v>
      </c>
      <c r="B134" s="56" t="s">
        <v>185</v>
      </c>
      <c r="C134" s="10" t="s">
        <v>107</v>
      </c>
      <c r="D134" s="56" t="s">
        <v>21</v>
      </c>
      <c r="E134" s="10"/>
      <c r="F134" s="56">
        <v>20</v>
      </c>
      <c r="G134" s="10">
        <v>3</v>
      </c>
      <c r="H134" s="56"/>
      <c r="I134" s="12"/>
      <c r="J134" s="11">
        <v>20</v>
      </c>
      <c r="K134" s="11"/>
      <c r="L134" s="11"/>
      <c r="M134" s="11"/>
      <c r="N134" s="13"/>
      <c r="O134" s="142"/>
      <c r="P134" s="11"/>
      <c r="Q134" s="11"/>
      <c r="R134" s="10"/>
      <c r="S134" s="56"/>
      <c r="T134" s="11"/>
      <c r="U134" s="11"/>
      <c r="V134" s="10"/>
      <c r="W134" s="56"/>
      <c r="X134" s="11">
        <v>20</v>
      </c>
      <c r="Y134" s="12"/>
      <c r="Z134" s="13"/>
    </row>
    <row r="135" spans="1:26" ht="13.15" customHeight="1" x14ac:dyDescent="0.2">
      <c r="A135" s="117" t="s">
        <v>238</v>
      </c>
      <c r="B135" s="56" t="s">
        <v>186</v>
      </c>
      <c r="C135" s="10" t="s">
        <v>107</v>
      </c>
      <c r="D135" s="56"/>
      <c r="E135" s="10" t="s">
        <v>18</v>
      </c>
      <c r="F135" s="56">
        <v>15</v>
      </c>
      <c r="G135" s="10">
        <v>1</v>
      </c>
      <c r="H135" s="56">
        <v>15</v>
      </c>
      <c r="I135" s="12"/>
      <c r="J135" s="11"/>
      <c r="K135" s="11"/>
      <c r="L135" s="11"/>
      <c r="M135" s="11"/>
      <c r="N135" s="13"/>
      <c r="O135" s="142">
        <v>15</v>
      </c>
      <c r="P135" s="11"/>
      <c r="Q135" s="11"/>
      <c r="R135" s="10"/>
      <c r="S135" s="56"/>
      <c r="T135" s="11"/>
      <c r="U135" s="11"/>
      <c r="V135" s="10"/>
      <c r="W135" s="56"/>
      <c r="X135" s="11"/>
      <c r="Y135" s="12"/>
      <c r="Z135" s="13"/>
    </row>
    <row r="136" spans="1:26" ht="12.95" customHeight="1" x14ac:dyDescent="0.2">
      <c r="A136" s="117" t="s">
        <v>245</v>
      </c>
      <c r="B136" s="56" t="s">
        <v>186</v>
      </c>
      <c r="C136" s="10" t="s">
        <v>107</v>
      </c>
      <c r="D136" s="56"/>
      <c r="E136" s="10" t="s">
        <v>21</v>
      </c>
      <c r="F136" s="56">
        <v>30</v>
      </c>
      <c r="G136" s="10">
        <v>3</v>
      </c>
      <c r="H136" s="56"/>
      <c r="I136" s="12"/>
      <c r="J136" s="11">
        <v>30</v>
      </c>
      <c r="K136" s="11"/>
      <c r="L136" s="11"/>
      <c r="M136" s="11"/>
      <c r="N136" s="13"/>
      <c r="O136" s="142"/>
      <c r="P136" s="11">
        <v>30</v>
      </c>
      <c r="Q136" s="11"/>
      <c r="R136" s="10"/>
      <c r="S136" s="56"/>
      <c r="T136" s="11"/>
      <c r="U136" s="11"/>
      <c r="V136" s="10"/>
      <c r="W136" s="56"/>
      <c r="X136" s="11"/>
      <c r="Y136" s="12"/>
      <c r="Z136" s="13"/>
    </row>
    <row r="137" spans="1:26" ht="12.95" customHeight="1" x14ac:dyDescent="0.2">
      <c r="A137" s="115" t="s">
        <v>59</v>
      </c>
      <c r="B137" s="56" t="s">
        <v>187</v>
      </c>
      <c r="C137" s="10" t="s">
        <v>107</v>
      </c>
      <c r="D137" s="56" t="s">
        <v>21</v>
      </c>
      <c r="E137" s="10"/>
      <c r="F137" s="56">
        <v>30</v>
      </c>
      <c r="G137" s="10">
        <v>3</v>
      </c>
      <c r="H137" s="56"/>
      <c r="I137" s="12"/>
      <c r="J137" s="11">
        <v>30</v>
      </c>
      <c r="K137" s="11"/>
      <c r="L137" s="11"/>
      <c r="M137" s="11"/>
      <c r="N137" s="13"/>
      <c r="O137" s="142"/>
      <c r="P137" s="11"/>
      <c r="Q137" s="11"/>
      <c r="R137" s="10"/>
      <c r="S137" s="56"/>
      <c r="T137" s="11"/>
      <c r="U137" s="11"/>
      <c r="V137" s="10"/>
      <c r="W137" s="56"/>
      <c r="X137" s="11">
        <v>30</v>
      </c>
      <c r="Y137" s="12"/>
      <c r="Z137" s="13"/>
    </row>
    <row r="138" spans="1:26" ht="12.95" customHeight="1" x14ac:dyDescent="0.2">
      <c r="A138" s="115" t="s">
        <v>61</v>
      </c>
      <c r="B138" s="56" t="s">
        <v>188</v>
      </c>
      <c r="C138" s="10" t="s">
        <v>107</v>
      </c>
      <c r="D138" s="56" t="s">
        <v>21</v>
      </c>
      <c r="E138" s="10"/>
      <c r="F138" s="56">
        <v>30</v>
      </c>
      <c r="G138" s="10">
        <v>3</v>
      </c>
      <c r="H138" s="56"/>
      <c r="I138" s="12"/>
      <c r="J138" s="11">
        <v>30</v>
      </c>
      <c r="K138" s="11"/>
      <c r="L138" s="11"/>
      <c r="M138" s="11"/>
      <c r="N138" s="13"/>
      <c r="O138" s="142"/>
      <c r="P138" s="11"/>
      <c r="Q138" s="11"/>
      <c r="R138" s="10"/>
      <c r="S138" s="56"/>
      <c r="T138" s="11"/>
      <c r="U138" s="11"/>
      <c r="V138" s="10"/>
      <c r="W138" s="56"/>
      <c r="X138" s="11">
        <v>30</v>
      </c>
      <c r="Y138" s="12"/>
      <c r="Z138" s="13"/>
    </row>
    <row r="139" spans="1:26" ht="12.95" customHeight="1" x14ac:dyDescent="0.2">
      <c r="A139" s="117" t="s">
        <v>239</v>
      </c>
      <c r="B139" s="56" t="s">
        <v>189</v>
      </c>
      <c r="C139" s="10" t="s">
        <v>107</v>
      </c>
      <c r="D139" s="56" t="s">
        <v>21</v>
      </c>
      <c r="E139" s="10"/>
      <c r="F139" s="56">
        <v>15</v>
      </c>
      <c r="G139" s="10">
        <v>1</v>
      </c>
      <c r="H139" s="56">
        <v>15</v>
      </c>
      <c r="I139" s="151"/>
      <c r="J139" s="11"/>
      <c r="K139" s="11"/>
      <c r="L139" s="11"/>
      <c r="M139" s="11"/>
      <c r="N139" s="10"/>
      <c r="O139" s="56"/>
      <c r="P139" s="11"/>
      <c r="Q139" s="11"/>
      <c r="R139" s="10"/>
      <c r="S139" s="56"/>
      <c r="T139" s="11"/>
      <c r="U139" s="11"/>
      <c r="V139" s="10"/>
      <c r="W139" s="56">
        <v>15</v>
      </c>
      <c r="X139" s="11"/>
      <c r="Y139" s="12"/>
      <c r="Z139" s="13"/>
    </row>
    <row r="140" spans="1:26" ht="12.95" customHeight="1" x14ac:dyDescent="0.2">
      <c r="A140" s="117" t="s">
        <v>246</v>
      </c>
      <c r="B140" s="56" t="s">
        <v>189</v>
      </c>
      <c r="C140" s="10" t="s">
        <v>107</v>
      </c>
      <c r="D140" s="56" t="s">
        <v>21</v>
      </c>
      <c r="E140" s="10"/>
      <c r="F140" s="56">
        <v>15</v>
      </c>
      <c r="G140" s="10">
        <v>2</v>
      </c>
      <c r="H140" s="56"/>
      <c r="I140" s="151"/>
      <c r="J140" s="11">
        <v>15</v>
      </c>
      <c r="K140" s="11"/>
      <c r="L140" s="11"/>
      <c r="M140" s="11"/>
      <c r="N140" s="10"/>
      <c r="O140" s="56"/>
      <c r="P140" s="11"/>
      <c r="Q140" s="11"/>
      <c r="R140" s="10"/>
      <c r="S140" s="56"/>
      <c r="T140" s="11"/>
      <c r="U140" s="11"/>
      <c r="V140" s="10"/>
      <c r="W140" s="56"/>
      <c r="X140" s="11">
        <v>15</v>
      </c>
      <c r="Y140" s="12"/>
      <c r="Z140" s="13"/>
    </row>
    <row r="141" spans="1:26" ht="12.95" customHeight="1" x14ac:dyDescent="0.2">
      <c r="A141" s="115" t="s">
        <v>54</v>
      </c>
      <c r="B141" s="56" t="s">
        <v>190</v>
      </c>
      <c r="C141" s="10" t="s">
        <v>107</v>
      </c>
      <c r="D141" s="56" t="s">
        <v>21</v>
      </c>
      <c r="E141" s="10"/>
      <c r="F141" s="56">
        <v>30</v>
      </c>
      <c r="G141" s="10">
        <v>3</v>
      </c>
      <c r="H141" s="56"/>
      <c r="I141" s="11"/>
      <c r="J141" s="11">
        <v>30</v>
      </c>
      <c r="K141" s="11"/>
      <c r="L141" s="11"/>
      <c r="M141" s="11"/>
      <c r="N141" s="10"/>
      <c r="O141" s="56"/>
      <c r="P141" s="11"/>
      <c r="Q141" s="11"/>
      <c r="R141" s="10"/>
      <c r="S141" s="56"/>
      <c r="T141" s="11"/>
      <c r="U141" s="11"/>
      <c r="V141" s="10"/>
      <c r="W141" s="56"/>
      <c r="X141" s="11">
        <v>30</v>
      </c>
      <c r="Y141" s="11"/>
      <c r="Z141" s="10"/>
    </row>
    <row r="142" spans="1:26" ht="19.899999999999999" customHeight="1" x14ac:dyDescent="0.2">
      <c r="A142" s="115" t="s">
        <v>51</v>
      </c>
      <c r="B142" s="56" t="s">
        <v>191</v>
      </c>
      <c r="C142" s="10" t="s">
        <v>107</v>
      </c>
      <c r="D142" s="56" t="s">
        <v>21</v>
      </c>
      <c r="E142" s="10"/>
      <c r="F142" s="56">
        <v>40</v>
      </c>
      <c r="G142" s="10">
        <v>4</v>
      </c>
      <c r="H142" s="56"/>
      <c r="I142" s="11"/>
      <c r="J142" s="11">
        <v>40</v>
      </c>
      <c r="K142" s="11"/>
      <c r="L142" s="11"/>
      <c r="M142" s="11"/>
      <c r="N142" s="10"/>
      <c r="O142" s="56"/>
      <c r="P142" s="11"/>
      <c r="Q142" s="11"/>
      <c r="R142" s="10"/>
      <c r="S142" s="56"/>
      <c r="T142" s="11"/>
      <c r="U142" s="11"/>
      <c r="V142" s="10"/>
      <c r="W142" s="56"/>
      <c r="X142" s="11">
        <v>40</v>
      </c>
      <c r="Y142" s="11"/>
      <c r="Z142" s="10"/>
    </row>
    <row r="143" spans="1:26" ht="12.95" customHeight="1" thickBot="1" x14ac:dyDescent="0.25">
      <c r="A143" s="119" t="s">
        <v>264</v>
      </c>
      <c r="B143" s="126" t="s">
        <v>220</v>
      </c>
      <c r="C143" s="28" t="s">
        <v>107</v>
      </c>
      <c r="D143" s="126"/>
      <c r="E143" s="28" t="s">
        <v>21</v>
      </c>
      <c r="F143" s="126">
        <v>10</v>
      </c>
      <c r="G143" s="28">
        <v>2</v>
      </c>
      <c r="H143" s="126"/>
      <c r="I143" s="30"/>
      <c r="J143" s="30"/>
      <c r="K143" s="30">
        <v>10</v>
      </c>
      <c r="L143" s="30"/>
      <c r="M143" s="30"/>
      <c r="N143" s="28"/>
      <c r="O143" s="126"/>
      <c r="P143" s="30"/>
      <c r="Q143" s="30"/>
      <c r="R143" s="28"/>
      <c r="S143" s="126"/>
      <c r="T143" s="30"/>
      <c r="U143" s="30"/>
      <c r="V143" s="28"/>
      <c r="W143" s="126"/>
      <c r="X143" s="30"/>
      <c r="Y143" s="30"/>
      <c r="Z143" s="28">
        <v>10</v>
      </c>
    </row>
    <row r="144" spans="1:26" ht="20.45" customHeight="1" x14ac:dyDescent="0.2">
      <c r="A144" s="114" t="s">
        <v>165</v>
      </c>
      <c r="B144" s="113"/>
      <c r="C144" s="4"/>
      <c r="D144" s="113"/>
      <c r="E144" s="4"/>
      <c r="F144" s="113">
        <f>F145</f>
        <v>120</v>
      </c>
      <c r="G144" s="4">
        <f>SUM(G145)</f>
        <v>8</v>
      </c>
      <c r="H144" s="113"/>
      <c r="I144" s="6"/>
      <c r="J144" s="5"/>
      <c r="K144" s="5"/>
      <c r="L144" s="5"/>
      <c r="M144" s="5"/>
      <c r="N144" s="7">
        <f>N145</f>
        <v>120</v>
      </c>
      <c r="O144" s="139"/>
      <c r="P144" s="5"/>
      <c r="Q144" s="5"/>
      <c r="R144" s="4"/>
      <c r="S144" s="113"/>
      <c r="T144" s="5"/>
      <c r="U144" s="5"/>
      <c r="V144" s="4"/>
      <c r="W144" s="113"/>
      <c r="X144" s="5"/>
      <c r="Y144" s="6"/>
      <c r="Z144" s="7">
        <f>Z145</f>
        <v>120</v>
      </c>
    </row>
    <row r="145" spans="1:26" ht="12" thickBot="1" x14ac:dyDescent="0.25">
      <c r="A145" s="119" t="s">
        <v>75</v>
      </c>
      <c r="B145" s="126" t="s">
        <v>192</v>
      </c>
      <c r="C145" s="28" t="s">
        <v>108</v>
      </c>
      <c r="D145" s="126"/>
      <c r="E145" s="28" t="s">
        <v>21</v>
      </c>
      <c r="F145" s="126">
        <v>120</v>
      </c>
      <c r="G145" s="28">
        <v>8</v>
      </c>
      <c r="H145" s="126"/>
      <c r="I145" s="29"/>
      <c r="J145" s="30"/>
      <c r="K145" s="30"/>
      <c r="L145" s="30"/>
      <c r="M145" s="30"/>
      <c r="N145" s="28">
        <v>120</v>
      </c>
      <c r="O145" s="126"/>
      <c r="P145" s="30"/>
      <c r="Q145" s="30"/>
      <c r="R145" s="28"/>
      <c r="S145" s="126"/>
      <c r="T145" s="30"/>
      <c r="U145" s="30"/>
      <c r="V145" s="28"/>
      <c r="W145" s="126"/>
      <c r="X145" s="30"/>
      <c r="Y145" s="31"/>
      <c r="Z145" s="32">
        <v>120</v>
      </c>
    </row>
    <row r="146" spans="1:26" ht="12.95" customHeight="1" x14ac:dyDescent="0.2">
      <c r="A146" s="114" t="s">
        <v>194</v>
      </c>
      <c r="B146" s="113"/>
      <c r="C146" s="4"/>
      <c r="D146" s="113"/>
      <c r="E146" s="4"/>
      <c r="F146" s="113">
        <f>SUM(F108+F112+F131-50)</f>
        <v>750</v>
      </c>
      <c r="G146" s="4"/>
      <c r="H146" s="113">
        <f>SUM(H108+H112+H131+H144)</f>
        <v>225</v>
      </c>
      <c r="I146" s="5">
        <f>SUM(I108+I112+I131+I144)</f>
        <v>60</v>
      </c>
      <c r="J146" s="5">
        <f>SUM(J108+J112+J131+J144)</f>
        <v>410</v>
      </c>
      <c r="K146" s="5">
        <f>K108+K112+K131+K144</f>
        <v>55</v>
      </c>
      <c r="L146" s="5"/>
      <c r="M146" s="5"/>
      <c r="N146" s="4"/>
      <c r="O146" s="200">
        <f>O131+P131+P112</f>
        <v>75</v>
      </c>
      <c r="P146" s="201"/>
      <c r="Q146" s="201">
        <f>Q108+R108+Q112+R112+Q131+R131+Q144+R144</f>
        <v>50</v>
      </c>
      <c r="R146" s="223"/>
      <c r="S146" s="200">
        <f>SUM(S108+T108+S112+T112+S131+T131+S144+T144)</f>
        <v>190</v>
      </c>
      <c r="T146" s="201"/>
      <c r="U146" s="201">
        <f>SUM(U108+V108+U112+V112+U131+V131+U144+V144)</f>
        <v>195</v>
      </c>
      <c r="V146" s="223"/>
      <c r="W146" s="200">
        <f>SUM(W112+X112+W131+X131+W144+X144)</f>
        <v>180</v>
      </c>
      <c r="X146" s="201"/>
      <c r="Y146" s="216">
        <f>Y108+Z108+Y112+Z112+Y131+Z131</f>
        <v>60</v>
      </c>
      <c r="Z146" s="217"/>
    </row>
    <row r="147" spans="1:26" ht="12.95" customHeight="1" x14ac:dyDescent="0.2">
      <c r="A147" s="123" t="s">
        <v>218</v>
      </c>
      <c r="B147" s="111"/>
      <c r="C147" s="78"/>
      <c r="D147" s="111"/>
      <c r="E147" s="78"/>
      <c r="F147" s="111">
        <f>SUM(F111+F144)</f>
        <v>170</v>
      </c>
      <c r="G147" s="78"/>
      <c r="H147" s="111"/>
      <c r="I147" s="79"/>
      <c r="J147" s="60"/>
      <c r="K147" s="60"/>
      <c r="L147" s="60"/>
      <c r="M147" s="60"/>
      <c r="N147" s="78">
        <f>N111+N145</f>
        <v>170</v>
      </c>
      <c r="O147" s="212"/>
      <c r="P147" s="213"/>
      <c r="Q147" s="213"/>
      <c r="R147" s="224"/>
      <c r="S147" s="212"/>
      <c r="T147" s="213"/>
      <c r="U147" s="213"/>
      <c r="V147" s="224"/>
      <c r="W147" s="212">
        <f>SUM(W108+X108)</f>
        <v>50</v>
      </c>
      <c r="X147" s="213"/>
      <c r="Y147" s="225">
        <f>Y144+Z144</f>
        <v>120</v>
      </c>
      <c r="Z147" s="226"/>
    </row>
    <row r="148" spans="1:26" ht="12.95" customHeight="1" thickBot="1" x14ac:dyDescent="0.25">
      <c r="A148" s="133" t="s">
        <v>72</v>
      </c>
      <c r="B148" s="134"/>
      <c r="C148" s="81"/>
      <c r="D148" s="134"/>
      <c r="E148" s="81"/>
      <c r="F148" s="134"/>
      <c r="G148" s="81">
        <f>SUM(G108+G112+G131+G144)</f>
        <v>98</v>
      </c>
      <c r="H148" s="134"/>
      <c r="I148" s="82"/>
      <c r="J148" s="83"/>
      <c r="K148" s="83"/>
      <c r="L148" s="83"/>
      <c r="M148" s="83"/>
      <c r="N148" s="81"/>
      <c r="O148" s="214">
        <f>G135+G136+G127+G128</f>
        <v>8</v>
      </c>
      <c r="P148" s="215"/>
      <c r="Q148" s="215">
        <f>G113+G125+G126</f>
        <v>7</v>
      </c>
      <c r="R148" s="227"/>
      <c r="S148" s="214">
        <f>SUM(G114+G116+G109+G110,G122+G123+G132)</f>
        <v>20</v>
      </c>
      <c r="T148" s="215"/>
      <c r="U148" s="215">
        <f>SUM(G133,G115,G117,G118:G119,G120:G121)</f>
        <v>24</v>
      </c>
      <c r="V148" s="227"/>
      <c r="W148" s="214">
        <f>SUM(G111,G134,G139:G140,G142,G141,G137:G138)</f>
        <v>23</v>
      </c>
      <c r="X148" s="215"/>
      <c r="Y148" s="228">
        <f>G144+G124+G129+G130+G143</f>
        <v>16</v>
      </c>
      <c r="Z148" s="229"/>
    </row>
    <row r="149" spans="1:26" ht="23.25" customHeight="1" x14ac:dyDescent="0.2">
      <c r="A149" s="199" t="s">
        <v>274</v>
      </c>
      <c r="B149" s="170"/>
      <c r="C149" s="171"/>
      <c r="D149" s="170"/>
      <c r="E149" s="171"/>
      <c r="F149" s="172">
        <f>SUM(F49+F146)</f>
        <v>1650</v>
      </c>
      <c r="G149" s="173"/>
      <c r="H149" s="174"/>
      <c r="I149" s="175"/>
      <c r="J149" s="175"/>
      <c r="K149" s="175"/>
      <c r="L149" s="175"/>
      <c r="M149" s="175"/>
      <c r="N149" s="173"/>
      <c r="O149" s="313">
        <f>SUM(O49+O146)</f>
        <v>315</v>
      </c>
      <c r="P149" s="294"/>
      <c r="Q149" s="294">
        <f>SUM(Q49+Q146)</f>
        <v>305</v>
      </c>
      <c r="R149" s="295"/>
      <c r="S149" s="313" t="s">
        <v>211</v>
      </c>
      <c r="T149" s="294"/>
      <c r="U149" s="294" t="s">
        <v>219</v>
      </c>
      <c r="V149" s="295"/>
      <c r="W149" s="313">
        <f>SUM(W49+W146)</f>
        <v>255</v>
      </c>
      <c r="X149" s="294"/>
      <c r="Y149" s="294">
        <f>SUM(Y49,Y146)</f>
        <v>175</v>
      </c>
      <c r="Z149" s="295"/>
    </row>
    <row r="150" spans="1:26" ht="12.95" customHeight="1" thickBot="1" x14ac:dyDescent="0.25">
      <c r="A150" s="176" t="s">
        <v>275</v>
      </c>
      <c r="B150" s="177"/>
      <c r="C150" s="178"/>
      <c r="D150" s="177"/>
      <c r="E150" s="178"/>
      <c r="F150" s="179">
        <v>200</v>
      </c>
      <c r="G150" s="180"/>
      <c r="H150" s="181"/>
      <c r="I150" s="182"/>
      <c r="J150" s="182"/>
      <c r="K150" s="182"/>
      <c r="L150" s="182"/>
      <c r="M150" s="182"/>
      <c r="N150" s="180"/>
      <c r="O150" s="324"/>
      <c r="P150" s="325"/>
      <c r="Q150" s="308"/>
      <c r="R150" s="309"/>
      <c r="S150" s="324">
        <v>30</v>
      </c>
      <c r="T150" s="325"/>
      <c r="U150" s="308"/>
      <c r="V150" s="309"/>
      <c r="W150" s="324">
        <v>50</v>
      </c>
      <c r="X150" s="325"/>
      <c r="Y150" s="308">
        <v>120</v>
      </c>
      <c r="Z150" s="309"/>
    </row>
    <row r="151" spans="1:26" s="3" customFormat="1" ht="12.95" customHeight="1" thickTop="1" thickBot="1" x14ac:dyDescent="0.25">
      <c r="A151" s="191" t="s">
        <v>34</v>
      </c>
      <c r="B151" s="192"/>
      <c r="C151" s="193"/>
      <c r="D151" s="194">
        <v>3</v>
      </c>
      <c r="E151" s="195">
        <v>3</v>
      </c>
      <c r="F151" s="194"/>
      <c r="G151" s="195"/>
      <c r="H151" s="196"/>
      <c r="I151" s="197"/>
      <c r="J151" s="198"/>
      <c r="K151" s="198"/>
      <c r="L151" s="198"/>
      <c r="M151" s="198"/>
      <c r="N151" s="195"/>
      <c r="O151" s="296">
        <v>2</v>
      </c>
      <c r="P151" s="297"/>
      <c r="Q151" s="297">
        <v>2</v>
      </c>
      <c r="R151" s="310"/>
      <c r="S151" s="296" t="s">
        <v>212</v>
      </c>
      <c r="T151" s="297"/>
      <c r="U151" s="326" t="s">
        <v>250</v>
      </c>
      <c r="V151" s="327"/>
      <c r="W151" s="296"/>
      <c r="X151" s="297"/>
      <c r="Y151" s="320"/>
      <c r="Z151" s="321"/>
    </row>
    <row r="152" spans="1:26" ht="12.95" customHeight="1" thickTop="1" thickBot="1" x14ac:dyDescent="0.25">
      <c r="A152" s="183" t="s">
        <v>273</v>
      </c>
      <c r="B152" s="184"/>
      <c r="C152" s="185"/>
      <c r="D152" s="184"/>
      <c r="E152" s="185"/>
      <c r="F152" s="186"/>
      <c r="G152" s="187">
        <f>SUM(G51,G148)</f>
        <v>180</v>
      </c>
      <c r="H152" s="188"/>
      <c r="I152" s="189"/>
      <c r="J152" s="190"/>
      <c r="K152" s="190"/>
      <c r="L152" s="190"/>
      <c r="M152" s="190"/>
      <c r="N152" s="187"/>
      <c r="O152" s="290">
        <f>SUM(O51+O148)</f>
        <v>30</v>
      </c>
      <c r="P152" s="291"/>
      <c r="Q152" s="288">
        <f>SUM(Q51+Q148)</f>
        <v>30</v>
      </c>
      <c r="R152" s="289"/>
      <c r="S152" s="290">
        <f>SUM(S51,S148)</f>
        <v>30</v>
      </c>
      <c r="T152" s="291"/>
      <c r="U152" s="288">
        <f>SUM(U51,U148)</f>
        <v>30</v>
      </c>
      <c r="V152" s="289"/>
      <c r="W152" s="290">
        <f>SUM(W51,W148)</f>
        <v>30</v>
      </c>
      <c r="X152" s="291"/>
      <c r="Y152" s="268">
        <f>SUM(Y51,Y148)</f>
        <v>30</v>
      </c>
      <c r="Z152" s="269"/>
    </row>
    <row r="153" spans="1:26" ht="12.95" customHeight="1" x14ac:dyDescent="0.2">
      <c r="A153" s="136" t="s">
        <v>63</v>
      </c>
      <c r="B153" s="87"/>
      <c r="C153" s="84"/>
      <c r="D153" s="87"/>
      <c r="E153" s="84"/>
      <c r="F153" s="111"/>
      <c r="G153" s="78">
        <v>22</v>
      </c>
      <c r="H153" s="77"/>
      <c r="I153" s="88"/>
      <c r="J153" s="60"/>
      <c r="K153" s="60"/>
      <c r="L153" s="60"/>
      <c r="M153" s="60"/>
      <c r="N153" s="78"/>
      <c r="O153" s="286"/>
      <c r="P153" s="287"/>
      <c r="Q153" s="292"/>
      <c r="R153" s="293"/>
      <c r="S153" s="286"/>
      <c r="T153" s="287"/>
      <c r="U153" s="292"/>
      <c r="V153" s="293"/>
      <c r="W153" s="286"/>
      <c r="X153" s="287"/>
      <c r="Y153" s="318"/>
      <c r="Z153" s="319"/>
    </row>
    <row r="154" spans="1:26" ht="12.95" customHeight="1" x14ac:dyDescent="0.2">
      <c r="A154" s="137" t="s">
        <v>58</v>
      </c>
      <c r="B154" s="89"/>
      <c r="C154" s="90"/>
      <c r="D154" s="89"/>
      <c r="E154" s="90"/>
      <c r="F154" s="100"/>
      <c r="G154" s="25">
        <f>SUM(G148)</f>
        <v>98</v>
      </c>
      <c r="H154" s="24"/>
      <c r="I154" s="91"/>
      <c r="J154" s="23"/>
      <c r="K154" s="23"/>
      <c r="L154" s="23"/>
      <c r="M154" s="23"/>
      <c r="N154" s="25"/>
      <c r="O154" s="311"/>
      <c r="P154" s="312"/>
      <c r="Q154" s="314"/>
      <c r="R154" s="315"/>
      <c r="S154" s="311"/>
      <c r="T154" s="312"/>
      <c r="U154" s="314"/>
      <c r="V154" s="315"/>
      <c r="W154" s="311"/>
      <c r="X154" s="312"/>
      <c r="Y154" s="316"/>
      <c r="Z154" s="317"/>
    </row>
    <row r="155" spans="1:26" ht="12.95" customHeight="1" x14ac:dyDescent="0.2">
      <c r="A155" s="135" t="s">
        <v>64</v>
      </c>
      <c r="B155" s="92"/>
      <c r="C155" s="53"/>
      <c r="D155" s="92"/>
      <c r="E155" s="53"/>
      <c r="F155" s="92"/>
      <c r="G155" s="93">
        <v>8</v>
      </c>
      <c r="H155" s="45"/>
      <c r="I155" s="94"/>
      <c r="J155" s="52"/>
      <c r="K155" s="52"/>
      <c r="L155" s="52"/>
      <c r="M155" s="52"/>
      <c r="N155" s="53"/>
      <c r="O155" s="95"/>
      <c r="P155" s="45"/>
      <c r="Q155" s="96"/>
      <c r="R155" s="97"/>
      <c r="S155" s="95"/>
      <c r="T155" s="45"/>
      <c r="U155" s="96"/>
      <c r="V155" s="97"/>
      <c r="W155" s="95"/>
      <c r="X155" s="45"/>
      <c r="Y155" s="98"/>
      <c r="Z155" s="99"/>
    </row>
    <row r="156" spans="1:26" ht="12.95" customHeight="1" x14ac:dyDescent="0.2">
      <c r="A156" s="137" t="s">
        <v>120</v>
      </c>
      <c r="B156" s="100"/>
      <c r="C156" s="25"/>
      <c r="D156" s="100"/>
      <c r="E156" s="25"/>
      <c r="F156" s="100"/>
      <c r="G156" s="25">
        <v>2</v>
      </c>
      <c r="H156" s="24"/>
      <c r="I156" s="46"/>
      <c r="J156" s="23"/>
      <c r="K156" s="23"/>
      <c r="L156" s="23"/>
      <c r="M156" s="23"/>
      <c r="N156" s="25"/>
      <c r="O156" s="101"/>
      <c r="P156" s="24"/>
      <c r="Q156" s="102"/>
      <c r="R156" s="103"/>
      <c r="S156" s="101"/>
      <c r="T156" s="24"/>
      <c r="U156" s="102"/>
      <c r="V156" s="103"/>
      <c r="W156" s="311"/>
      <c r="X156" s="312"/>
      <c r="Y156" s="104"/>
      <c r="Z156" s="105"/>
    </row>
    <row r="157" spans="1:26" ht="10.15" customHeight="1" x14ac:dyDescent="0.2">
      <c r="A157" s="106"/>
      <c r="G157" s="107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</row>
    <row r="158" spans="1:26" ht="13.9" customHeight="1" x14ac:dyDescent="0.2">
      <c r="A158" s="322" t="s">
        <v>276</v>
      </c>
      <c r="B158" s="322"/>
      <c r="C158" s="322"/>
      <c r="D158" s="322"/>
      <c r="E158" s="322"/>
      <c r="F158" s="322"/>
      <c r="G158" s="322"/>
      <c r="H158" s="322"/>
      <c r="I158" s="322"/>
      <c r="J158" s="322"/>
      <c r="K158" s="322"/>
      <c r="L158" s="322"/>
      <c r="M158" s="322"/>
      <c r="N158" s="322"/>
      <c r="O158" s="322"/>
      <c r="P158" s="322"/>
      <c r="Q158" s="322"/>
      <c r="R158" s="322"/>
      <c r="S158" s="322"/>
      <c r="T158" s="322"/>
      <c r="U158" s="322"/>
      <c r="V158" s="322"/>
      <c r="W158" s="322"/>
      <c r="X158" s="322"/>
      <c r="Y158" s="322"/>
      <c r="Z158" s="51"/>
    </row>
    <row r="159" spans="1:26" ht="13.9" customHeight="1" x14ac:dyDescent="0.2">
      <c r="A159" s="51" t="s">
        <v>251</v>
      </c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158"/>
    </row>
    <row r="160" spans="1:26" ht="13.9" customHeight="1" x14ac:dyDescent="0.2">
      <c r="A160" s="158" t="s">
        <v>76</v>
      </c>
      <c r="B160" s="158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51"/>
    </row>
    <row r="161" spans="1:26" ht="13.9" customHeight="1" x14ac:dyDescent="0.2">
      <c r="A161" s="51" t="s">
        <v>214</v>
      </c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spans="1:26" ht="13.9" customHeight="1" x14ac:dyDescent="0.2">
      <c r="A162" s="51" t="s">
        <v>215</v>
      </c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spans="1:26" ht="13.9" customHeight="1" x14ac:dyDescent="0.2">
      <c r="A163" s="51" t="s">
        <v>216</v>
      </c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156"/>
    </row>
    <row r="164" spans="1:26" ht="34.15" customHeight="1" x14ac:dyDescent="0.2">
      <c r="A164" s="322" t="s">
        <v>224</v>
      </c>
      <c r="B164" s="322"/>
      <c r="C164" s="322"/>
      <c r="D164" s="322"/>
      <c r="E164" s="322"/>
      <c r="F164" s="322"/>
      <c r="G164" s="322"/>
      <c r="H164" s="322"/>
      <c r="I164" s="322"/>
      <c r="J164" s="322"/>
      <c r="K164" s="322"/>
      <c r="L164" s="322"/>
      <c r="M164" s="322"/>
      <c r="N164" s="322"/>
      <c r="O164" s="322"/>
      <c r="P164" s="322"/>
      <c r="Q164" s="322"/>
      <c r="R164" s="322"/>
      <c r="S164" s="322"/>
      <c r="T164" s="322"/>
      <c r="U164" s="322"/>
      <c r="V164" s="322"/>
      <c r="W164" s="322"/>
      <c r="X164" s="322"/>
      <c r="Y164" s="322"/>
      <c r="Z164" s="322"/>
    </row>
    <row r="165" spans="1:26" ht="13.9" customHeight="1" x14ac:dyDescent="0.2">
      <c r="A165" s="157" t="s">
        <v>213</v>
      </c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156"/>
    </row>
    <row r="166" spans="1:26" ht="9.6" customHeight="1" x14ac:dyDescent="0.2">
      <c r="A166" s="156"/>
      <c r="B166" s="156"/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  <c r="T166" s="156"/>
      <c r="U166" s="156"/>
      <c r="V166" s="156"/>
      <c r="W166" s="156"/>
      <c r="X166" s="156"/>
      <c r="Y166" s="156"/>
    </row>
  </sheetData>
  <mergeCells count="171">
    <mergeCell ref="A164:Z164"/>
    <mergeCell ref="Q147:R147"/>
    <mergeCell ref="O150:P150"/>
    <mergeCell ref="O147:P147"/>
    <mergeCell ref="W146:X146"/>
    <mergeCell ref="O146:P146"/>
    <mergeCell ref="S147:T147"/>
    <mergeCell ref="U147:V147"/>
    <mergeCell ref="Y148:Z148"/>
    <mergeCell ref="U151:V151"/>
    <mergeCell ref="S148:T148"/>
    <mergeCell ref="S150:T150"/>
    <mergeCell ref="W153:X153"/>
    <mergeCell ref="U150:V150"/>
    <mergeCell ref="W148:X148"/>
    <mergeCell ref="W150:X150"/>
    <mergeCell ref="O148:P148"/>
    <mergeCell ref="Y154:Z154"/>
    <mergeCell ref="Y153:Z153"/>
    <mergeCell ref="W149:X149"/>
    <mergeCell ref="Y149:Z149"/>
    <mergeCell ref="W152:X152"/>
    <mergeCell ref="Y151:Z151"/>
    <mergeCell ref="Y150:Z150"/>
    <mergeCell ref="A158:Y158"/>
    <mergeCell ref="A5:Z5"/>
    <mergeCell ref="U146:V146"/>
    <mergeCell ref="S153:T153"/>
    <mergeCell ref="Q154:R154"/>
    <mergeCell ref="Q146:R146"/>
    <mergeCell ref="S146:T146"/>
    <mergeCell ref="B105:B107"/>
    <mergeCell ref="C105:C107"/>
    <mergeCell ref="Q150:R150"/>
    <mergeCell ref="W151:X151"/>
    <mergeCell ref="O151:P151"/>
    <mergeCell ref="Q151:R151"/>
    <mergeCell ref="W156:X156"/>
    <mergeCell ref="O149:P149"/>
    <mergeCell ref="O154:P154"/>
    <mergeCell ref="Q153:R153"/>
    <mergeCell ref="U154:V154"/>
    <mergeCell ref="W154:X154"/>
    <mergeCell ref="S154:T154"/>
    <mergeCell ref="Q149:R149"/>
    <mergeCell ref="S149:T149"/>
    <mergeCell ref="A4:Z4"/>
    <mergeCell ref="A6:Z6"/>
    <mergeCell ref="G7:G9"/>
    <mergeCell ref="B7:B9"/>
    <mergeCell ref="U8:V8"/>
    <mergeCell ref="A105:A107"/>
    <mergeCell ref="G105:G107"/>
    <mergeCell ref="O153:P153"/>
    <mergeCell ref="Q152:R152"/>
    <mergeCell ref="S152:T152"/>
    <mergeCell ref="U148:V148"/>
    <mergeCell ref="O152:P152"/>
    <mergeCell ref="U153:V153"/>
    <mergeCell ref="S105:V105"/>
    <mergeCell ref="Q148:R148"/>
    <mergeCell ref="U149:V149"/>
    <mergeCell ref="U152:V152"/>
    <mergeCell ref="S151:T151"/>
    <mergeCell ref="E106:E107"/>
    <mergeCell ref="F105:F107"/>
    <mergeCell ref="D105:E105"/>
    <mergeCell ref="J106:K106"/>
    <mergeCell ref="Y147:Z147"/>
    <mergeCell ref="W147:X147"/>
    <mergeCell ref="A52:A54"/>
    <mergeCell ref="D53:D54"/>
    <mergeCell ref="E53:E54"/>
    <mergeCell ref="C52:C54"/>
    <mergeCell ref="D52:E52"/>
    <mergeCell ref="Y152:Z152"/>
    <mergeCell ref="A1:Z1"/>
    <mergeCell ref="A2:Z2"/>
    <mergeCell ref="A3:Z3"/>
    <mergeCell ref="L8:L9"/>
    <mergeCell ref="M8:M9"/>
    <mergeCell ref="A7:A9"/>
    <mergeCell ref="C7:C9"/>
    <mergeCell ref="D7:E7"/>
    <mergeCell ref="F7:F9"/>
    <mergeCell ref="D8:D9"/>
    <mergeCell ref="E8:E9"/>
    <mergeCell ref="W8:X8"/>
    <mergeCell ref="W7:Z7"/>
    <mergeCell ref="Y8:Z8"/>
    <mergeCell ref="H8:H9"/>
    <mergeCell ref="I8:I9"/>
    <mergeCell ref="O7:R7"/>
    <mergeCell ref="S7:V7"/>
    <mergeCell ref="W50:X50"/>
    <mergeCell ref="Y50:Z50"/>
    <mergeCell ref="S51:T51"/>
    <mergeCell ref="U51:V51"/>
    <mergeCell ref="Q8:R8"/>
    <mergeCell ref="H7:N7"/>
    <mergeCell ref="O8:P8"/>
    <mergeCell ref="N8:N9"/>
    <mergeCell ref="J8:K8"/>
    <mergeCell ref="S8:T8"/>
    <mergeCell ref="N53:N54"/>
    <mergeCell ref="S52:V52"/>
    <mergeCell ref="L53:L54"/>
    <mergeCell ref="U53:V53"/>
    <mergeCell ref="S53:T53"/>
    <mergeCell ref="H52:N52"/>
    <mergeCell ref="O52:R52"/>
    <mergeCell ref="Q53:R53"/>
    <mergeCell ref="O53:P53"/>
    <mergeCell ref="W51:X51"/>
    <mergeCell ref="Y51:Z51"/>
    <mergeCell ref="W49:X49"/>
    <mergeCell ref="F52:F54"/>
    <mergeCell ref="G52:G54"/>
    <mergeCell ref="W53:X53"/>
    <mergeCell ref="Y53:Z53"/>
    <mergeCell ref="B52:B54"/>
    <mergeCell ref="S50:T50"/>
    <mergeCell ref="O51:P51"/>
    <mergeCell ref="Q50:R50"/>
    <mergeCell ref="O50:P50"/>
    <mergeCell ref="Q51:R51"/>
    <mergeCell ref="U49:V49"/>
    <mergeCell ref="U50:V50"/>
    <mergeCell ref="O49:P49"/>
    <mergeCell ref="Q49:R49"/>
    <mergeCell ref="I53:I54"/>
    <mergeCell ref="J53:K53"/>
    <mergeCell ref="H53:H54"/>
    <mergeCell ref="Y49:Z49"/>
    <mergeCell ref="S49:T49"/>
    <mergeCell ref="W52:Z52"/>
    <mergeCell ref="M53:M54"/>
    <mergeCell ref="Y146:Z146"/>
    <mergeCell ref="M106:M107"/>
    <mergeCell ref="N106:N107"/>
    <mergeCell ref="O105:R105"/>
    <mergeCell ref="Q102:R102"/>
    <mergeCell ref="Q103:R103"/>
    <mergeCell ref="U102:V102"/>
    <mergeCell ref="Y103:Z103"/>
    <mergeCell ref="W105:Z105"/>
    <mergeCell ref="Y106:Z106"/>
    <mergeCell ref="W106:X106"/>
    <mergeCell ref="Q106:R106"/>
    <mergeCell ref="Q104:R104"/>
    <mergeCell ref="U106:V106"/>
    <mergeCell ref="S103:T103"/>
    <mergeCell ref="U103:V103"/>
    <mergeCell ref="W103:X103"/>
    <mergeCell ref="S106:T106"/>
    <mergeCell ref="W102:X102"/>
    <mergeCell ref="W104:X104"/>
    <mergeCell ref="Y104:Z104"/>
    <mergeCell ref="S104:T104"/>
    <mergeCell ref="U104:V104"/>
    <mergeCell ref="Y102:Z102"/>
    <mergeCell ref="S102:T102"/>
    <mergeCell ref="D106:D107"/>
    <mergeCell ref="O102:P102"/>
    <mergeCell ref="H105:N105"/>
    <mergeCell ref="H106:H107"/>
    <mergeCell ref="I106:I107"/>
    <mergeCell ref="L106:L107"/>
    <mergeCell ref="O103:P103"/>
    <mergeCell ref="O104:P104"/>
    <mergeCell ref="O106:P106"/>
  </mergeCells>
  <phoneticPr fontId="1" type="noConversion"/>
  <pageMargins left="0.78740157480314965" right="0.78740157480314965" top="0.39370078740157483" bottom="0.19685039370078741" header="0" footer="0"/>
  <pageSetup paperSize="9" scale="81" fitToHeight="0" orientation="landscape" verticalDpi="300" r:id="rId1"/>
  <rowBreaks count="2" manualBreakCount="2">
    <brk id="51" max="25" man="1"/>
    <brk id="99" max="25" man="1"/>
  </rowBreaks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Pedagogika I stopnia ST</vt:lpstr>
      <vt:lpstr>'Pedagogika I stopnia ST'!Obszar_wydruku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A404</cp:lastModifiedBy>
  <cp:lastPrinted>2023-04-17T10:33:17Z</cp:lastPrinted>
  <dcterms:created xsi:type="dcterms:W3CDTF">1997-02-26T13:46:56Z</dcterms:created>
  <dcterms:modified xsi:type="dcterms:W3CDTF">2023-06-12T10:23:32Z</dcterms:modified>
</cp:coreProperties>
</file>