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raca socjalna I stopnia ST" sheetId="1" r:id="rId1"/>
  </sheets>
  <definedNames>
    <definedName name="_xlnm.Print_Area" localSheetId="0">'Praca socjalna I stopnia ST'!$A$1:$AA$124</definedName>
  </definedNames>
  <calcPr fullCalcOnLoad="1"/>
</workbook>
</file>

<file path=xl/sharedStrings.xml><?xml version="1.0" encoding="utf-8"?>
<sst xmlns="http://schemas.openxmlformats.org/spreadsheetml/2006/main" count="351" uniqueCount="204">
  <si>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</si>
  <si>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</si>
  <si>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</si>
  <si>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</si>
  <si>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</si>
  <si>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</si>
  <si>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</si>
  <si>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</si>
  <si>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</si>
  <si>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</si>
  <si>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</si>
  <si>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</si>
  <si>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</si>
  <si>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</si>
  <si>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</si>
  <si>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</si>
  <si>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</si>
  <si>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</si>
  <si>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</si>
  <si>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</si>
  <si>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</si>
  <si>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Seminarium dyplomowe</t>
  </si>
  <si>
    <t>Nr modułu standard.</t>
  </si>
  <si>
    <t>Moduły obowiązkowe i ograniczonego wyboru</t>
  </si>
  <si>
    <t>Zo</t>
  </si>
  <si>
    <t>Podstawy diagnozowania</t>
  </si>
  <si>
    <t>2Z</t>
  </si>
  <si>
    <t>3Zo</t>
  </si>
  <si>
    <t>3Z</t>
  </si>
  <si>
    <t>o1</t>
  </si>
  <si>
    <t>o2</t>
  </si>
  <si>
    <t>o3.1</t>
  </si>
  <si>
    <t>2Zo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</si>
  <si>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</si>
  <si>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</si>
  <si>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</si>
  <si>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</si>
  <si>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</si>
  <si>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</si>
  <si>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</si>
  <si>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</si>
  <si>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</si>
  <si>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</si>
  <si>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</si>
  <si>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</si>
  <si>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</si>
  <si>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</si>
  <si>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</si>
  <si>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</si>
  <si>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</si>
  <si>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</si>
  <si>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</si>
  <si>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</si>
  <si>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</si>
  <si>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</si>
  <si>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</si>
  <si>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</si>
  <si>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</si>
  <si>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</si>
  <si>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o1.7</t>
  </si>
  <si>
    <t>STACJONARNE STUDIA I STOPNIA, profil PRAKTYCZNY</t>
  </si>
  <si>
    <t>Wprowadzenie do socjologii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</si>
  <si>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</si>
  <si>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</si>
  <si>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</si>
  <si>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</si>
  <si>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</si>
  <si>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</si>
  <si>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</si>
  <si>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</si>
  <si>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</si>
  <si>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</si>
  <si>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</si>
  <si>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</si>
  <si>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</si>
  <si>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</si>
  <si>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</si>
  <si>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</si>
  <si>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</si>
  <si>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</si>
  <si>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</si>
  <si>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</si>
  <si>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</si>
  <si>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</si>
  <si>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</si>
  <si>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</si>
  <si>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</si>
  <si>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</si>
  <si>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</si>
  <si>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</si>
  <si>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</si>
  <si>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</si>
  <si>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</si>
  <si>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</si>
  <si>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</si>
  <si>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</si>
  <si>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</si>
  <si>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</si>
  <si>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</si>
  <si>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</si>
  <si>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</si>
  <si>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</si>
  <si>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</si>
  <si>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o3.6</t>
  </si>
  <si>
    <t>o3.7</t>
  </si>
  <si>
    <t>o3.9</t>
  </si>
  <si>
    <t>Towarzyszenie w opiece paliatywnej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</si>
  <si>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</si>
  <si>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</si>
  <si>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</si>
  <si>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</si>
  <si>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</si>
  <si>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</si>
  <si>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</si>
  <si>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</si>
  <si>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Wykład ogólnouczelniany</t>
  </si>
  <si>
    <t>Język obcy</t>
  </si>
  <si>
    <t>Wychowanie fizyczne</t>
  </si>
  <si>
    <t>Praktyka zawodowa</t>
  </si>
  <si>
    <t>ow4.1</t>
  </si>
  <si>
    <t>ow4.2</t>
  </si>
  <si>
    <t>ow4.3</t>
  </si>
  <si>
    <t>ow4.4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</si>
  <si>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</si>
  <si>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</si>
  <si>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</si>
  <si>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</si>
  <si>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</si>
  <si>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</si>
  <si>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</si>
  <si>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</si>
  <si>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</si>
  <si>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</si>
  <si>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</si>
  <si>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</si>
  <si>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</si>
  <si>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</si>
  <si>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</si>
  <si>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</si>
  <si>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r>
      <t>C</t>
    </r>
    <r>
      <rPr>
        <b/>
        <sz val="8"/>
        <rFont val="Arial CE"/>
        <family val="0"/>
      </rPr>
      <t>ZĘŚĆ II - MODUŁY SPECJALNOŚCIOWE *</t>
    </r>
  </si>
  <si>
    <t>ow4.5</t>
  </si>
  <si>
    <t>PRZEDMIOTY OGRANICZONEGO WYBORU</t>
  </si>
  <si>
    <t>Praca z osobą dotkniętą przemoca i stosującą przemoc</t>
  </si>
  <si>
    <t>Wprowadzenie do praktyk. Instytucjonalna opieka i pomoc socjalna</t>
  </si>
  <si>
    <t>o2.2</t>
  </si>
  <si>
    <t>Podstawy gerontologii</t>
  </si>
  <si>
    <t>Asystentura rodzin jako profesja</t>
  </si>
  <si>
    <t>Filozoficzne podstawy pracy socjalnej</t>
  </si>
  <si>
    <t>Podstawy psychologii ogólnej i społecznej dla pracy sojcalnej</t>
  </si>
  <si>
    <t>Ekonomia społeczna</t>
  </si>
  <si>
    <t>Liczba godzin praktyk</t>
  </si>
  <si>
    <t>Liczba punktów ECTS z praktyk</t>
  </si>
  <si>
    <t>Praca z osobami niepełnosprawnymi i ich rodzinami</t>
  </si>
  <si>
    <t>Łączna liczba godzin zajęć dydaktycznych</t>
  </si>
  <si>
    <t>Liczba punktów ECTS z zajęć z bezpośrednim udziałem nauczycieli</t>
  </si>
  <si>
    <t>w5.1</t>
  </si>
  <si>
    <t>w5.2</t>
  </si>
  <si>
    <t>w5.3</t>
  </si>
  <si>
    <t>w5.4</t>
  </si>
  <si>
    <t>w5.5</t>
  </si>
  <si>
    <t>w5.6</t>
  </si>
  <si>
    <t>w5.7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</si>
  <si>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</si>
  <si>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</si>
  <si>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</si>
  <si>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</si>
  <si>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</si>
  <si>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</si>
  <si>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</si>
  <si>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</si>
  <si>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</si>
  <si>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</si>
  <si>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Razem godzin</t>
  </si>
  <si>
    <t>Moduły specjalnościowe do wyboru</t>
  </si>
  <si>
    <t>1.  Asystentura rodzin</t>
  </si>
  <si>
    <t>2. Asystent seniora</t>
  </si>
  <si>
    <t xml:space="preserve">Razem godzin </t>
  </si>
  <si>
    <t>Razem punktów ECTS</t>
  </si>
  <si>
    <t>Razem punktów  ECTS</t>
  </si>
  <si>
    <t>Razem godzin zajęć dydaktycznych</t>
  </si>
  <si>
    <t xml:space="preserve">*  Na II roku studenci wybierają moduł specjalnościowy: Asystentura rodzin lub Asystent seniora. </t>
  </si>
  <si>
    <t xml:space="preserve">1. Każdy student może nieodpłatnie na studiach stacjonarnych i w ramach opłaty za studia niestacjonarne na kierunku Praca socjalna wybrać tylko jeden moduł specjalnościowy.   </t>
  </si>
  <si>
    <t>2. Warunkiem utworzenia danego modułu specjalnościowego jest jego liczebność, odpowiadająca liczebności wskazanej w Zarządzeniu Rektora UG.</t>
  </si>
  <si>
    <t>3. W przypadku liczby kandydatów przekraczającej liczbę miejsc na danym module specjalnościowym, kryterium wyboru stanowi średnia ocen ze wszystkich zaliczeń i egzaminów, uzyskana na I i II roku studiów.</t>
  </si>
  <si>
    <t>Moduły specjalnościowe: asystentura rodzin, asystent seniora</t>
  </si>
  <si>
    <t>Sem. zimowy</t>
  </si>
  <si>
    <t>2E,11Zo</t>
  </si>
  <si>
    <t>2E,5Zo</t>
  </si>
  <si>
    <t>E,6Zo</t>
  </si>
  <si>
    <t>6Z</t>
  </si>
  <si>
    <t>Razem punktów  ECTS za zjęcia dydaktyczne i praktyki</t>
  </si>
  <si>
    <t>Łączna liczba punktów (część I i II)</t>
  </si>
  <si>
    <t>Teorie biedy a praktyka społeczna</t>
  </si>
  <si>
    <t>Praca z osobami uzależnionymi i ich rodzinami</t>
  </si>
  <si>
    <t>W - wykłady, K - konwersatorium, Ćw- ćwiczenia, Ćw L - ćw. laboratoryjne, L - lektorat, S - seminarium, P - praktyka, o - zajęcia obowiązkowe, ow - zajęcia ograniczonego wyboru, w - zajęcia do wyboru</t>
  </si>
  <si>
    <t>4Z,2Zo</t>
  </si>
  <si>
    <t xml:space="preserve">Zasady przymowania na moduł specjalnościowy:     </t>
  </si>
  <si>
    <t>W tym: godzin z przedmiotów ograniczonego wyboru i do wyboru oraz praktyk</t>
  </si>
  <si>
    <t>W tym: punktów ECTS z przedmiotów ograniczonego wyboru i do wyboru oraz praktyk</t>
  </si>
  <si>
    <t>Zo,E</t>
  </si>
  <si>
    <t xml:space="preserve">Kierunek: PRACA SOCJALNA - PLAN STUDIÓW  OD ROKU AKADEMICKIEGO 2021/2022                                     </t>
  </si>
  <si>
    <t>rok I      2021/22</t>
  </si>
  <si>
    <t>rok II     2022/23</t>
  </si>
  <si>
    <t>rok III     2023/24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</si>
</sst>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/>
      <bottom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dotted"/>
      <bottom style="dotted"/>
    </border>
    <border>
      <left style="thin"/>
      <right style="double"/>
      <top style="thin">
        <color indexed="8"/>
      </top>
      <bottom style="dotted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double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/>
      <top>
        <color indexed="63"/>
      </top>
      <bottom style="thin"/>
    </border>
    <border>
      <left/>
      <right style="medium"/>
      <top/>
      <bottom style="thin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/>
    </xf>
    <xf numFmtId="0" fontId="4" fillId="33" borderId="3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6" fillId="34" borderId="5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textRotation="90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textRotation="90" wrapText="1"/>
    </xf>
    <xf numFmtId="0" fontId="5" fillId="35" borderId="17" xfId="0" applyFont="1" applyFill="1" applyBorder="1" applyAlignment="1">
      <alignment horizontal="center" vertical="center" textRotation="90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textRotation="90"/>
    </xf>
    <xf numFmtId="0" fontId="4" fillId="35" borderId="43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0" borderId="61" xfId="0" applyFont="1" applyBorder="1" applyAlignment="1">
      <alignment horizontal="left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/>
    </xf>
    <xf numFmtId="0" fontId="3" fillId="36" borderId="63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33" borderId="42" xfId="0" applyFont="1" applyFill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73" xfId="51" applyFont="1" applyBorder="1" applyAlignment="1">
      <alignment vertical="center" wrapText="1"/>
      <protection/>
    </xf>
    <xf numFmtId="0" fontId="3" fillId="33" borderId="47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/>
    </xf>
    <xf numFmtId="0" fontId="5" fillId="0" borderId="75" xfId="0" applyFont="1" applyBorder="1" applyAlignment="1">
      <alignment/>
    </xf>
    <xf numFmtId="0" fontId="2" fillId="0" borderId="75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35" borderId="43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34" borderId="43" xfId="0" applyFont="1" applyFill="1" applyBorder="1" applyAlignment="1">
      <alignment vertical="center" wrapText="1"/>
    </xf>
    <xf numFmtId="0" fontId="3" fillId="36" borderId="30" xfId="0" applyFont="1" applyFill="1" applyBorder="1" applyAlignment="1">
      <alignment vertical="center" wrapText="1"/>
    </xf>
    <xf numFmtId="0" fontId="3" fillId="36" borderId="23" xfId="0" applyFont="1" applyFill="1" applyBorder="1" applyAlignment="1">
      <alignment vertical="center" wrapText="1"/>
    </xf>
    <xf numFmtId="0" fontId="3" fillId="36" borderId="44" xfId="0" applyFont="1" applyFill="1" applyBorder="1" applyAlignment="1">
      <alignment vertical="center" wrapText="1"/>
    </xf>
    <xf numFmtId="0" fontId="4" fillId="34" borderId="73" xfId="0" applyFont="1" applyFill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6" fillId="0" borderId="75" xfId="0" applyFont="1" applyBorder="1" applyAlignment="1">
      <alignment/>
    </xf>
    <xf numFmtId="0" fontId="3" fillId="0" borderId="47" xfId="0" applyFont="1" applyBorder="1" applyAlignment="1">
      <alignment vertical="center" wrapText="1"/>
    </xf>
    <xf numFmtId="0" fontId="3" fillId="34" borderId="47" xfId="0" applyFont="1" applyFill="1" applyBorder="1" applyAlignment="1">
      <alignment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3" fillId="36" borderId="23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3" fillId="36" borderId="81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/>
    </xf>
    <xf numFmtId="0" fontId="3" fillId="36" borderId="83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3" fillId="36" borderId="84" xfId="0" applyFont="1" applyFill="1" applyBorder="1" applyAlignment="1">
      <alignment horizontal="center"/>
    </xf>
    <xf numFmtId="0" fontId="0" fillId="36" borderId="85" xfId="0" applyFill="1" applyBorder="1" applyAlignment="1">
      <alignment horizontal="center"/>
    </xf>
    <xf numFmtId="0" fontId="3" fillId="36" borderId="62" xfId="0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3" fillId="36" borderId="85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5" borderId="86" xfId="0" applyFont="1" applyFill="1" applyBorder="1" applyAlignment="1">
      <alignment horizontal="center"/>
    </xf>
    <xf numFmtId="0" fontId="3" fillId="35" borderId="87" xfId="0" applyFont="1" applyFill="1" applyBorder="1" applyAlignment="1">
      <alignment horizontal="center"/>
    </xf>
    <xf numFmtId="0" fontId="3" fillId="35" borderId="88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89" xfId="0" applyFont="1" applyFill="1" applyBorder="1" applyAlignment="1">
      <alignment horizontal="center"/>
    </xf>
    <xf numFmtId="0" fontId="3" fillId="35" borderId="84" xfId="0" applyFont="1" applyFill="1" applyBorder="1" applyAlignment="1">
      <alignment horizontal="center"/>
    </xf>
    <xf numFmtId="0" fontId="3" fillId="35" borderId="85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center" vertical="center" textRotation="90" wrapText="1"/>
    </xf>
    <xf numFmtId="0" fontId="6" fillId="35" borderId="12" xfId="0" applyFont="1" applyFill="1" applyBorder="1" applyAlignment="1">
      <alignment horizontal="center" vertical="center" textRotation="90" wrapText="1"/>
    </xf>
    <xf numFmtId="0" fontId="6" fillId="35" borderId="35" xfId="0" applyFont="1" applyFill="1" applyBorder="1" applyAlignment="1">
      <alignment horizontal="center" vertical="center" textRotation="90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 textRotation="90" wrapText="1"/>
    </xf>
    <xf numFmtId="0" fontId="6" fillId="35" borderId="36" xfId="0" applyFont="1" applyFill="1" applyBorder="1" applyAlignment="1">
      <alignment horizontal="center" vertical="center" textRotation="90" wrapText="1"/>
    </xf>
    <xf numFmtId="0" fontId="5" fillId="35" borderId="20" xfId="0" applyFont="1" applyFill="1" applyBorder="1" applyAlignment="1">
      <alignment horizontal="center" vertical="center" textRotation="90"/>
    </xf>
    <xf numFmtId="0" fontId="5" fillId="35" borderId="12" xfId="0" applyFont="1" applyFill="1" applyBorder="1" applyAlignment="1">
      <alignment horizontal="center" vertical="center" textRotation="90"/>
    </xf>
    <xf numFmtId="0" fontId="5" fillId="35" borderId="35" xfId="0" applyFont="1" applyFill="1" applyBorder="1" applyAlignment="1">
      <alignment horizontal="center" vertical="center" textRotation="90"/>
    </xf>
    <xf numFmtId="0" fontId="5" fillId="35" borderId="16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9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5" fillId="35" borderId="44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center" vertical="center" textRotation="90" wrapText="1"/>
    </xf>
    <xf numFmtId="0" fontId="6" fillId="35" borderId="23" xfId="0" applyFont="1" applyFill="1" applyBorder="1" applyAlignment="1">
      <alignment horizontal="center" vertical="center" textRotation="90" wrapText="1"/>
    </xf>
    <xf numFmtId="0" fontId="6" fillId="35" borderId="4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67" xfId="0" applyFont="1" applyBorder="1" applyAlignment="1">
      <alignment horizontal="left" vertical="center"/>
    </xf>
    <xf numFmtId="0" fontId="3" fillId="35" borderId="93" xfId="0" applyFont="1" applyFill="1" applyBorder="1" applyAlignment="1">
      <alignment horizontal="center"/>
    </xf>
    <xf numFmtId="0" fontId="3" fillId="35" borderId="94" xfId="0" applyFont="1" applyFill="1" applyBorder="1" applyAlignment="1">
      <alignment horizontal="center"/>
    </xf>
    <xf numFmtId="0" fontId="3" fillId="35" borderId="95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4" fillId="0" borderId="9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04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2" fillId="0" borderId="67" xfId="0" applyFont="1" applyBorder="1" applyAlignment="1">
      <alignment horizontal="left" wrapText="1"/>
    </xf>
    <xf numFmtId="0" fontId="4" fillId="0" borderId="105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left" vertical="center" wrapText="1"/>
    </xf>
    <xf numFmtId="0" fontId="4" fillId="0" borderId="107" xfId="0" applyFont="1" applyBorder="1" applyAlignment="1">
      <alignment horizontal="left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view="pageBreakPreview" zoomScaleSheetLayoutView="100" zoomScalePageLayoutView="0" workbookViewId="0" topLeftCell="B1">
      <selection activeCell="H82" sqref="H82:N82"/>
    </sheetView>
  </sheetViews>
  <sheetFormatPr defaultColWidth="9.125" defaultRowHeight="12.75"/>
  <cols>
    <col min="1" max="1" width="1.00390625" style="2" customWidth="1"/>
    <col min="2" max="2" width="57.00390625" style="3" customWidth="1"/>
    <col min="3" max="3" width="5.875" style="2" customWidth="1"/>
    <col min="4" max="4" width="8.00390625" style="2" customWidth="1"/>
    <col min="5" max="5" width="6.50390625" style="2" customWidth="1"/>
    <col min="6" max="6" width="5.50390625" style="2" customWidth="1"/>
    <col min="7" max="7" width="6.00390625" style="2" customWidth="1"/>
    <col min="8" max="14" width="3.75390625" style="2" customWidth="1"/>
    <col min="15" max="26" width="4.25390625" style="2" customWidth="1"/>
    <col min="27" max="27" width="1.4921875" style="2" customWidth="1"/>
    <col min="28" max="16384" width="9.125" style="2" customWidth="1"/>
  </cols>
  <sheetData>
    <row r="1" spans="2:26" ht="11.25">
      <c r="B1" s="409" t="s">
        <v>200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2:26" ht="12" customHeight="1">
      <c r="B2" s="410" t="s">
        <v>60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2:26" ht="15.75" customHeight="1">
      <c r="B3" s="411" t="s">
        <v>184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2:26" ht="3" customHeight="1"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</row>
    <row r="5" spans="2:26" ht="13.5" customHeight="1">
      <c r="B5" s="459" t="s">
        <v>135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</row>
    <row r="6" spans="2:26" ht="4.5" customHeight="1"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</row>
    <row r="7" spans="2:26" ht="13.5" customHeight="1" thickBot="1">
      <c r="B7" s="412" t="s">
        <v>194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</row>
    <row r="8" spans="1:26" s="1" customFormat="1" ht="15.75" customHeight="1">
      <c r="A8" s="272"/>
      <c r="B8" s="404" t="s">
        <v>23</v>
      </c>
      <c r="C8" s="406" t="s">
        <v>22</v>
      </c>
      <c r="D8" s="366" t="s">
        <v>0</v>
      </c>
      <c r="E8" s="367"/>
      <c r="F8" s="368" t="s">
        <v>17</v>
      </c>
      <c r="G8" s="371" t="s">
        <v>1</v>
      </c>
      <c r="H8" s="374" t="s">
        <v>2</v>
      </c>
      <c r="I8" s="375"/>
      <c r="J8" s="375"/>
      <c r="K8" s="375"/>
      <c r="L8" s="375"/>
      <c r="M8" s="375"/>
      <c r="N8" s="376"/>
      <c r="O8" s="374" t="s">
        <v>201</v>
      </c>
      <c r="P8" s="375"/>
      <c r="Q8" s="375"/>
      <c r="R8" s="376"/>
      <c r="S8" s="374" t="s">
        <v>202</v>
      </c>
      <c r="T8" s="375"/>
      <c r="U8" s="375"/>
      <c r="V8" s="376"/>
      <c r="W8" s="374" t="s">
        <v>203</v>
      </c>
      <c r="X8" s="375"/>
      <c r="Y8" s="375"/>
      <c r="Z8" s="389"/>
    </row>
    <row r="9" spans="1:26" s="1" customFormat="1" ht="11.25" customHeight="1">
      <c r="A9" s="272"/>
      <c r="B9" s="404"/>
      <c r="C9" s="407"/>
      <c r="D9" s="384" t="s">
        <v>185</v>
      </c>
      <c r="E9" s="386" t="s">
        <v>10</v>
      </c>
      <c r="F9" s="369"/>
      <c r="G9" s="372"/>
      <c r="H9" s="377" t="s">
        <v>3</v>
      </c>
      <c r="I9" s="381" t="s">
        <v>4</v>
      </c>
      <c r="J9" s="381" t="s">
        <v>5</v>
      </c>
      <c r="K9" s="381"/>
      <c r="L9" s="381" t="s">
        <v>7</v>
      </c>
      <c r="M9" s="381" t="s">
        <v>8</v>
      </c>
      <c r="N9" s="379" t="s">
        <v>9</v>
      </c>
      <c r="O9" s="377" t="s">
        <v>11</v>
      </c>
      <c r="P9" s="378"/>
      <c r="Q9" s="377" t="s">
        <v>12</v>
      </c>
      <c r="R9" s="379"/>
      <c r="S9" s="377" t="s">
        <v>13</v>
      </c>
      <c r="T9" s="378"/>
      <c r="U9" s="377" t="s">
        <v>14</v>
      </c>
      <c r="V9" s="379"/>
      <c r="W9" s="377" t="s">
        <v>15</v>
      </c>
      <c r="X9" s="378"/>
      <c r="Y9" s="377" t="s">
        <v>16</v>
      </c>
      <c r="Z9" s="378"/>
    </row>
    <row r="10" spans="1:26" s="1" customFormat="1" ht="12" customHeight="1" thickBot="1">
      <c r="A10" s="272"/>
      <c r="B10" s="405"/>
      <c r="C10" s="408"/>
      <c r="D10" s="385"/>
      <c r="E10" s="387"/>
      <c r="F10" s="370"/>
      <c r="G10" s="373"/>
      <c r="H10" s="388"/>
      <c r="I10" s="382"/>
      <c r="J10" s="118" t="s">
        <v>6</v>
      </c>
      <c r="K10" s="118" t="s">
        <v>3</v>
      </c>
      <c r="L10" s="382"/>
      <c r="M10" s="382"/>
      <c r="N10" s="383"/>
      <c r="O10" s="119" t="s">
        <v>18</v>
      </c>
      <c r="P10" s="161" t="s">
        <v>5</v>
      </c>
      <c r="Q10" s="119" t="s">
        <v>18</v>
      </c>
      <c r="R10" s="120" t="s">
        <v>5</v>
      </c>
      <c r="S10" s="119" t="s">
        <v>18</v>
      </c>
      <c r="T10" s="161" t="s">
        <v>5</v>
      </c>
      <c r="U10" s="119" t="s">
        <v>18</v>
      </c>
      <c r="V10" s="120" t="s">
        <v>5</v>
      </c>
      <c r="W10" s="119" t="s">
        <v>18</v>
      </c>
      <c r="X10" s="161" t="s">
        <v>5</v>
      </c>
      <c r="Y10" s="119" t="s">
        <v>18</v>
      </c>
      <c r="Z10" s="161" t="s">
        <v>5</v>
      </c>
    </row>
    <row r="11" spans="1:26" ht="12.75" customHeight="1">
      <c r="A11" s="273"/>
      <c r="B11" s="261" t="s">
        <v>136</v>
      </c>
      <c r="C11" s="121" t="s">
        <v>29</v>
      </c>
      <c r="D11" s="111"/>
      <c r="E11" s="112"/>
      <c r="F11" s="113"/>
      <c r="G11" s="110"/>
      <c r="H11" s="113"/>
      <c r="I11" s="114"/>
      <c r="J11" s="114"/>
      <c r="K11" s="114"/>
      <c r="L11" s="115"/>
      <c r="M11" s="114"/>
      <c r="N11" s="110"/>
      <c r="O11" s="113"/>
      <c r="P11" s="162"/>
      <c r="Q11" s="113"/>
      <c r="R11" s="110"/>
      <c r="S11" s="113"/>
      <c r="T11" s="162"/>
      <c r="U11" s="113"/>
      <c r="V11" s="110"/>
      <c r="W11" s="113"/>
      <c r="X11" s="204"/>
      <c r="Y11" s="194"/>
      <c r="Z11" s="204"/>
    </row>
    <row r="12" spans="1:26" ht="12.75" customHeight="1">
      <c r="A12" s="273"/>
      <c r="B12" s="262" t="s">
        <v>147</v>
      </c>
      <c r="C12" s="90" t="s">
        <v>33</v>
      </c>
      <c r="D12" s="18" t="s">
        <v>24</v>
      </c>
      <c r="E12" s="21"/>
      <c r="F12" s="18">
        <v>20</v>
      </c>
      <c r="G12" s="21">
        <v>3</v>
      </c>
      <c r="H12" s="18">
        <v>20</v>
      </c>
      <c r="I12" s="43"/>
      <c r="J12" s="43"/>
      <c r="K12" s="43"/>
      <c r="L12" s="17"/>
      <c r="M12" s="43"/>
      <c r="N12" s="21"/>
      <c r="O12" s="18">
        <v>20</v>
      </c>
      <c r="P12" s="179"/>
      <c r="Q12" s="24"/>
      <c r="R12" s="26"/>
      <c r="S12" s="24"/>
      <c r="T12" s="163"/>
      <c r="U12" s="24"/>
      <c r="V12" s="26"/>
      <c r="W12" s="24"/>
      <c r="X12" s="205"/>
      <c r="Y12" s="195"/>
      <c r="Z12" s="205"/>
    </row>
    <row r="13" spans="1:26" ht="12.75" customHeight="1">
      <c r="A13" s="273"/>
      <c r="B13" s="263" t="s">
        <v>61</v>
      </c>
      <c r="C13" s="90" t="s">
        <v>34</v>
      </c>
      <c r="D13" s="18" t="s">
        <v>19</v>
      </c>
      <c r="E13" s="21"/>
      <c r="F13" s="18">
        <v>20</v>
      </c>
      <c r="G13" s="21">
        <v>3</v>
      </c>
      <c r="H13" s="18">
        <v>20</v>
      </c>
      <c r="I13" s="43"/>
      <c r="J13" s="43"/>
      <c r="K13" s="43"/>
      <c r="L13" s="17"/>
      <c r="M13" s="43"/>
      <c r="N13" s="21"/>
      <c r="O13" s="18">
        <v>20</v>
      </c>
      <c r="P13" s="179"/>
      <c r="Q13" s="24"/>
      <c r="R13" s="26"/>
      <c r="S13" s="24"/>
      <c r="T13" s="163"/>
      <c r="U13" s="24"/>
      <c r="V13" s="26"/>
      <c r="W13" s="24"/>
      <c r="X13" s="205"/>
      <c r="Y13" s="195"/>
      <c r="Z13" s="205"/>
    </row>
    <row r="14" spans="1:26" ht="12.75" customHeight="1">
      <c r="A14" s="273"/>
      <c r="B14" s="263" t="s">
        <v>64</v>
      </c>
      <c r="C14" s="90" t="s">
        <v>35</v>
      </c>
      <c r="D14" s="18" t="s">
        <v>24</v>
      </c>
      <c r="E14" s="21"/>
      <c r="F14" s="18">
        <v>15</v>
      </c>
      <c r="G14" s="21">
        <v>2</v>
      </c>
      <c r="H14" s="18">
        <v>15</v>
      </c>
      <c r="I14" s="43"/>
      <c r="J14" s="43"/>
      <c r="K14" s="43"/>
      <c r="L14" s="17"/>
      <c r="M14" s="43"/>
      <c r="N14" s="21"/>
      <c r="O14" s="18">
        <v>15</v>
      </c>
      <c r="P14" s="179"/>
      <c r="Q14" s="24"/>
      <c r="R14" s="26"/>
      <c r="S14" s="24"/>
      <c r="T14" s="163"/>
      <c r="U14" s="24"/>
      <c r="V14" s="26"/>
      <c r="W14" s="24"/>
      <c r="X14" s="205"/>
      <c r="Y14" s="195"/>
      <c r="Z14" s="205"/>
    </row>
    <row r="15" spans="1:26" ht="12.75" customHeight="1">
      <c r="A15" s="273"/>
      <c r="B15" s="263" t="s">
        <v>148</v>
      </c>
      <c r="C15" s="90" t="s">
        <v>36</v>
      </c>
      <c r="D15" s="18" t="s">
        <v>24</v>
      </c>
      <c r="E15" s="21"/>
      <c r="F15" s="18">
        <v>20</v>
      </c>
      <c r="G15" s="21">
        <v>3</v>
      </c>
      <c r="H15" s="18">
        <v>20</v>
      </c>
      <c r="I15" s="43"/>
      <c r="J15" s="43"/>
      <c r="K15" s="43"/>
      <c r="L15" s="17"/>
      <c r="M15" s="43"/>
      <c r="N15" s="21"/>
      <c r="O15" s="18">
        <v>20</v>
      </c>
      <c r="P15" s="179"/>
      <c r="Q15" s="24"/>
      <c r="R15" s="26"/>
      <c r="S15" s="24"/>
      <c r="T15" s="163"/>
      <c r="U15" s="24"/>
      <c r="V15" s="26"/>
      <c r="W15" s="24"/>
      <c r="X15" s="205"/>
      <c r="Y15" s="195"/>
      <c r="Z15" s="205"/>
    </row>
    <row r="16" spans="1:26" ht="12.75" customHeight="1">
      <c r="A16" s="273"/>
      <c r="B16" s="263" t="s">
        <v>62</v>
      </c>
      <c r="C16" s="90" t="s">
        <v>55</v>
      </c>
      <c r="D16" s="18" t="s">
        <v>19</v>
      </c>
      <c r="E16" s="21"/>
      <c r="F16" s="18">
        <v>20</v>
      </c>
      <c r="G16" s="21">
        <v>3</v>
      </c>
      <c r="H16" s="18">
        <v>20</v>
      </c>
      <c r="I16" s="43"/>
      <c r="J16" s="43"/>
      <c r="K16" s="43"/>
      <c r="L16" s="17"/>
      <c r="M16" s="43"/>
      <c r="N16" s="21"/>
      <c r="O16" s="18">
        <v>20</v>
      </c>
      <c r="P16" s="179"/>
      <c r="Q16" s="24"/>
      <c r="R16" s="26"/>
      <c r="S16" s="24"/>
      <c r="T16" s="163"/>
      <c r="U16" s="24"/>
      <c r="V16" s="26"/>
      <c r="W16" s="24"/>
      <c r="X16" s="205"/>
      <c r="Y16" s="195"/>
      <c r="Z16" s="205"/>
    </row>
    <row r="17" spans="1:26" ht="12.75" customHeight="1">
      <c r="A17" s="273"/>
      <c r="B17" s="390" t="s">
        <v>63</v>
      </c>
      <c r="C17" s="392" t="s">
        <v>37</v>
      </c>
      <c r="D17" s="323" t="s">
        <v>32</v>
      </c>
      <c r="E17" s="325"/>
      <c r="F17" s="323">
        <v>40</v>
      </c>
      <c r="G17" s="256">
        <v>2</v>
      </c>
      <c r="H17" s="323"/>
      <c r="I17" s="327">
        <v>20</v>
      </c>
      <c r="J17" s="327">
        <v>20</v>
      </c>
      <c r="K17" s="327"/>
      <c r="L17" s="394"/>
      <c r="M17" s="327"/>
      <c r="N17" s="325"/>
      <c r="O17" s="323">
        <v>20</v>
      </c>
      <c r="P17" s="329">
        <v>20</v>
      </c>
      <c r="Q17" s="396"/>
      <c r="R17" s="398"/>
      <c r="S17" s="317"/>
      <c r="T17" s="400"/>
      <c r="U17" s="396"/>
      <c r="V17" s="398"/>
      <c r="W17" s="317"/>
      <c r="X17" s="319"/>
      <c r="Y17" s="321"/>
      <c r="Z17" s="319"/>
    </row>
    <row r="18" spans="1:26" ht="12.75" customHeight="1">
      <c r="A18" s="273"/>
      <c r="B18" s="391"/>
      <c r="C18" s="393"/>
      <c r="D18" s="324"/>
      <c r="E18" s="326"/>
      <c r="F18" s="324"/>
      <c r="G18" s="21">
        <v>2</v>
      </c>
      <c r="H18" s="324"/>
      <c r="I18" s="328"/>
      <c r="J18" s="328"/>
      <c r="K18" s="328"/>
      <c r="L18" s="395"/>
      <c r="M18" s="328"/>
      <c r="N18" s="326"/>
      <c r="O18" s="324"/>
      <c r="P18" s="330"/>
      <c r="Q18" s="397"/>
      <c r="R18" s="399"/>
      <c r="S18" s="318"/>
      <c r="T18" s="401"/>
      <c r="U18" s="397"/>
      <c r="V18" s="399"/>
      <c r="W18" s="318"/>
      <c r="X18" s="320"/>
      <c r="Y18" s="322"/>
      <c r="Z18" s="320"/>
    </row>
    <row r="19" spans="1:26" ht="12.75" customHeight="1">
      <c r="A19" s="273"/>
      <c r="B19" s="263" t="s">
        <v>66</v>
      </c>
      <c r="C19" s="31" t="s">
        <v>59</v>
      </c>
      <c r="D19" s="38" t="s">
        <v>24</v>
      </c>
      <c r="E19" s="36"/>
      <c r="F19" s="38">
        <v>20</v>
      </c>
      <c r="G19" s="36">
        <v>2</v>
      </c>
      <c r="H19" s="38">
        <v>20</v>
      </c>
      <c r="I19" s="44"/>
      <c r="J19" s="44"/>
      <c r="K19" s="44"/>
      <c r="L19" s="45"/>
      <c r="M19" s="44"/>
      <c r="N19" s="36"/>
      <c r="O19" s="38">
        <v>20</v>
      </c>
      <c r="P19" s="186"/>
      <c r="Q19" s="38"/>
      <c r="R19" s="37"/>
      <c r="S19" s="39"/>
      <c r="T19" s="163"/>
      <c r="U19" s="24"/>
      <c r="V19" s="26"/>
      <c r="W19" s="24"/>
      <c r="X19" s="205"/>
      <c r="Y19" s="195"/>
      <c r="Z19" s="205"/>
    </row>
    <row r="20" spans="1:26" ht="12.75" customHeight="1">
      <c r="A20" s="273"/>
      <c r="B20" s="263" t="s">
        <v>65</v>
      </c>
      <c r="C20" s="91" t="s">
        <v>38</v>
      </c>
      <c r="D20" s="84"/>
      <c r="E20" s="19" t="s">
        <v>24</v>
      </c>
      <c r="F20" s="58">
        <v>20</v>
      </c>
      <c r="G20" s="19">
        <v>2</v>
      </c>
      <c r="H20" s="58">
        <v>20</v>
      </c>
      <c r="I20" s="61"/>
      <c r="J20" s="61"/>
      <c r="K20" s="61"/>
      <c r="L20" s="50"/>
      <c r="M20" s="61"/>
      <c r="N20" s="19"/>
      <c r="O20" s="58"/>
      <c r="P20" s="187"/>
      <c r="Q20" s="58">
        <v>20</v>
      </c>
      <c r="R20" s="40"/>
      <c r="S20" s="41"/>
      <c r="T20" s="163"/>
      <c r="U20" s="24"/>
      <c r="V20" s="26"/>
      <c r="W20" s="24"/>
      <c r="X20" s="205"/>
      <c r="Y20" s="195"/>
      <c r="Z20" s="205"/>
    </row>
    <row r="21" spans="1:26" ht="12.75" customHeight="1">
      <c r="A21" s="273"/>
      <c r="B21" s="263" t="s">
        <v>67</v>
      </c>
      <c r="C21" s="89" t="s">
        <v>39</v>
      </c>
      <c r="D21" s="5"/>
      <c r="E21" s="6" t="s">
        <v>19</v>
      </c>
      <c r="F21" s="46">
        <v>15</v>
      </c>
      <c r="G21" s="47">
        <v>3</v>
      </c>
      <c r="H21" s="48">
        <v>15</v>
      </c>
      <c r="I21" s="49"/>
      <c r="J21" s="50"/>
      <c r="K21" s="50"/>
      <c r="L21" s="50"/>
      <c r="M21" s="50"/>
      <c r="N21" s="47"/>
      <c r="O21" s="48"/>
      <c r="P21" s="165"/>
      <c r="Q21" s="48">
        <v>15</v>
      </c>
      <c r="R21" s="47"/>
      <c r="S21" s="46"/>
      <c r="T21" s="190"/>
      <c r="U21" s="46"/>
      <c r="V21" s="40"/>
      <c r="W21" s="41"/>
      <c r="X21" s="206"/>
      <c r="Y21" s="196"/>
      <c r="Z21" s="206"/>
    </row>
    <row r="22" spans="1:26" ht="12.75" customHeight="1">
      <c r="A22" s="273"/>
      <c r="B22" s="263" t="s">
        <v>149</v>
      </c>
      <c r="C22" s="89" t="s">
        <v>50</v>
      </c>
      <c r="D22" s="10"/>
      <c r="E22" s="9" t="s">
        <v>24</v>
      </c>
      <c r="F22" s="51">
        <v>20</v>
      </c>
      <c r="G22" s="83">
        <v>3</v>
      </c>
      <c r="H22" s="53">
        <v>20</v>
      </c>
      <c r="I22" s="54"/>
      <c r="J22" s="64"/>
      <c r="K22" s="64"/>
      <c r="L22" s="64"/>
      <c r="M22" s="64"/>
      <c r="N22" s="52"/>
      <c r="O22" s="53"/>
      <c r="P22" s="166"/>
      <c r="Q22" s="53">
        <v>20</v>
      </c>
      <c r="R22" s="52"/>
      <c r="S22" s="51"/>
      <c r="T22" s="191"/>
      <c r="U22" s="51"/>
      <c r="V22" s="65"/>
      <c r="W22" s="66"/>
      <c r="X22" s="206"/>
      <c r="Y22" s="196"/>
      <c r="Z22" s="206"/>
    </row>
    <row r="23" spans="1:26" ht="12.75" customHeight="1">
      <c r="A23" s="273"/>
      <c r="B23" s="263" t="s">
        <v>68</v>
      </c>
      <c r="C23" s="89" t="s">
        <v>69</v>
      </c>
      <c r="D23" s="10"/>
      <c r="E23" s="9" t="s">
        <v>24</v>
      </c>
      <c r="F23" s="51">
        <v>20</v>
      </c>
      <c r="G23" s="83">
        <v>3</v>
      </c>
      <c r="H23" s="53">
        <v>20</v>
      </c>
      <c r="I23" s="54"/>
      <c r="J23" s="64"/>
      <c r="K23" s="64"/>
      <c r="L23" s="64"/>
      <c r="M23" s="64"/>
      <c r="N23" s="52"/>
      <c r="O23" s="53"/>
      <c r="P23" s="166"/>
      <c r="Q23" s="53">
        <v>20</v>
      </c>
      <c r="R23" s="52"/>
      <c r="S23" s="51"/>
      <c r="T23" s="191"/>
      <c r="U23" s="51"/>
      <c r="V23" s="65"/>
      <c r="W23" s="66"/>
      <c r="X23" s="206"/>
      <c r="Y23" s="196"/>
      <c r="Z23" s="206"/>
    </row>
    <row r="24" spans="1:26" ht="12.75" customHeight="1">
      <c r="A24" s="273"/>
      <c r="B24" s="263" t="s">
        <v>70</v>
      </c>
      <c r="C24" s="89" t="s">
        <v>71</v>
      </c>
      <c r="D24" s="10"/>
      <c r="E24" s="9" t="s">
        <v>19</v>
      </c>
      <c r="F24" s="51">
        <v>20</v>
      </c>
      <c r="G24" s="83">
        <v>3</v>
      </c>
      <c r="H24" s="53">
        <v>20</v>
      </c>
      <c r="I24" s="54"/>
      <c r="J24" s="64"/>
      <c r="K24" s="64"/>
      <c r="L24" s="64"/>
      <c r="M24" s="64"/>
      <c r="N24" s="52"/>
      <c r="O24" s="53"/>
      <c r="P24" s="166"/>
      <c r="Q24" s="53">
        <v>20</v>
      </c>
      <c r="R24" s="52"/>
      <c r="S24" s="51"/>
      <c r="T24" s="191"/>
      <c r="U24" s="51"/>
      <c r="V24" s="65"/>
      <c r="W24" s="66"/>
      <c r="X24" s="206"/>
      <c r="Y24" s="196"/>
      <c r="Z24" s="206"/>
    </row>
    <row r="25" spans="1:26" ht="12.75" customHeight="1">
      <c r="A25" s="273"/>
      <c r="B25" s="126" t="s">
        <v>192</v>
      </c>
      <c r="C25" s="89" t="s">
        <v>73</v>
      </c>
      <c r="D25" s="10"/>
      <c r="E25" s="9" t="s">
        <v>24</v>
      </c>
      <c r="F25" s="51">
        <v>20</v>
      </c>
      <c r="G25" s="83">
        <v>2</v>
      </c>
      <c r="H25" s="53">
        <v>20</v>
      </c>
      <c r="I25" s="68"/>
      <c r="J25" s="69"/>
      <c r="K25" s="69"/>
      <c r="L25" s="69"/>
      <c r="M25" s="69"/>
      <c r="N25" s="70"/>
      <c r="O25" s="67"/>
      <c r="P25" s="167"/>
      <c r="Q25" s="53">
        <v>20</v>
      </c>
      <c r="R25" s="70"/>
      <c r="S25" s="51"/>
      <c r="T25" s="191"/>
      <c r="U25" s="51"/>
      <c r="V25" s="65"/>
      <c r="W25" s="66"/>
      <c r="X25" s="206"/>
      <c r="Y25" s="196"/>
      <c r="Z25" s="206"/>
    </row>
    <row r="26" spans="1:26" ht="12.75" customHeight="1">
      <c r="A26" s="273"/>
      <c r="B26" s="263" t="s">
        <v>72</v>
      </c>
      <c r="C26" s="89" t="s">
        <v>74</v>
      </c>
      <c r="D26" s="10"/>
      <c r="E26" s="9" t="s">
        <v>24</v>
      </c>
      <c r="F26" s="51">
        <v>15</v>
      </c>
      <c r="G26" s="52">
        <v>4</v>
      </c>
      <c r="H26" s="53"/>
      <c r="I26" s="54"/>
      <c r="J26" s="64">
        <v>15</v>
      </c>
      <c r="K26" s="64"/>
      <c r="L26" s="64"/>
      <c r="M26" s="64"/>
      <c r="N26" s="52"/>
      <c r="O26" s="53"/>
      <c r="P26" s="166"/>
      <c r="Q26" s="53"/>
      <c r="R26" s="52">
        <v>15</v>
      </c>
      <c r="S26" s="51"/>
      <c r="T26" s="191"/>
      <c r="U26" s="51"/>
      <c r="V26" s="65"/>
      <c r="W26" s="66"/>
      <c r="X26" s="206"/>
      <c r="Y26" s="196"/>
      <c r="Z26" s="206"/>
    </row>
    <row r="27" spans="1:26" ht="12.75" customHeight="1">
      <c r="A27" s="273"/>
      <c r="B27" s="263" t="s">
        <v>75</v>
      </c>
      <c r="C27" s="89" t="s">
        <v>76</v>
      </c>
      <c r="D27" s="10" t="s">
        <v>24</v>
      </c>
      <c r="E27" s="9"/>
      <c r="F27" s="51">
        <v>20</v>
      </c>
      <c r="G27" s="52">
        <v>2</v>
      </c>
      <c r="H27" s="53">
        <v>20</v>
      </c>
      <c r="I27" s="54"/>
      <c r="J27" s="64"/>
      <c r="K27" s="64"/>
      <c r="L27" s="64"/>
      <c r="M27" s="64"/>
      <c r="N27" s="52"/>
      <c r="O27" s="53"/>
      <c r="P27" s="166"/>
      <c r="Q27" s="53"/>
      <c r="R27" s="52"/>
      <c r="S27" s="51">
        <v>20</v>
      </c>
      <c r="T27" s="191"/>
      <c r="U27" s="51"/>
      <c r="V27" s="65"/>
      <c r="W27" s="66"/>
      <c r="X27" s="206"/>
      <c r="Y27" s="196"/>
      <c r="Z27" s="206"/>
    </row>
    <row r="28" spans="1:26" ht="12.75" customHeight="1">
      <c r="A28" s="273"/>
      <c r="B28" s="263" t="s">
        <v>77</v>
      </c>
      <c r="C28" s="89" t="s">
        <v>78</v>
      </c>
      <c r="D28" s="10" t="s">
        <v>24</v>
      </c>
      <c r="E28" s="9"/>
      <c r="F28" s="51">
        <v>20</v>
      </c>
      <c r="G28" s="52">
        <v>2</v>
      </c>
      <c r="H28" s="53">
        <v>20</v>
      </c>
      <c r="I28" s="54"/>
      <c r="J28" s="64"/>
      <c r="K28" s="64"/>
      <c r="L28" s="64"/>
      <c r="M28" s="64"/>
      <c r="N28" s="52"/>
      <c r="O28" s="53"/>
      <c r="P28" s="166"/>
      <c r="Q28" s="53"/>
      <c r="R28" s="52"/>
      <c r="S28" s="51">
        <v>20</v>
      </c>
      <c r="T28" s="191"/>
      <c r="U28" s="51"/>
      <c r="V28" s="65"/>
      <c r="W28" s="66"/>
      <c r="X28" s="206"/>
      <c r="Y28" s="196"/>
      <c r="Z28" s="206"/>
    </row>
    <row r="29" spans="1:26" ht="12.75" customHeight="1">
      <c r="A29" s="273"/>
      <c r="B29" s="263" t="s">
        <v>145</v>
      </c>
      <c r="C29" s="89" t="s">
        <v>79</v>
      </c>
      <c r="D29" s="10" t="s">
        <v>24</v>
      </c>
      <c r="E29" s="9"/>
      <c r="F29" s="51">
        <v>20</v>
      </c>
      <c r="G29" s="52">
        <v>2</v>
      </c>
      <c r="H29" s="53">
        <v>20</v>
      </c>
      <c r="I29" s="54"/>
      <c r="J29" s="64"/>
      <c r="K29" s="64"/>
      <c r="L29" s="64"/>
      <c r="M29" s="64"/>
      <c r="N29" s="52"/>
      <c r="O29" s="53"/>
      <c r="P29" s="166"/>
      <c r="Q29" s="53"/>
      <c r="R29" s="52"/>
      <c r="S29" s="51">
        <v>20</v>
      </c>
      <c r="T29" s="191"/>
      <c r="U29" s="51"/>
      <c r="V29" s="65"/>
      <c r="W29" s="66"/>
      <c r="X29" s="206"/>
      <c r="Y29" s="196"/>
      <c r="Z29" s="206"/>
    </row>
    <row r="30" spans="1:26" ht="12.75" customHeight="1">
      <c r="A30" s="273"/>
      <c r="B30" s="263" t="s">
        <v>80</v>
      </c>
      <c r="C30" s="89" t="s">
        <v>81</v>
      </c>
      <c r="D30" s="10" t="s">
        <v>24</v>
      </c>
      <c r="E30" s="9"/>
      <c r="F30" s="51">
        <v>20</v>
      </c>
      <c r="G30" s="52">
        <v>2</v>
      </c>
      <c r="H30" s="53">
        <v>20</v>
      </c>
      <c r="I30" s="54"/>
      <c r="J30" s="64"/>
      <c r="K30" s="64"/>
      <c r="L30" s="64"/>
      <c r="M30" s="64"/>
      <c r="N30" s="52"/>
      <c r="O30" s="53"/>
      <c r="P30" s="166"/>
      <c r="Q30" s="53"/>
      <c r="R30" s="52"/>
      <c r="S30" s="51">
        <v>20</v>
      </c>
      <c r="T30" s="191"/>
      <c r="U30" s="51"/>
      <c r="V30" s="20"/>
      <c r="W30" s="71"/>
      <c r="X30" s="206"/>
      <c r="Y30" s="196"/>
      <c r="Z30" s="206"/>
    </row>
    <row r="31" spans="1:26" ht="12.75" customHeight="1" thickBot="1">
      <c r="A31" s="273"/>
      <c r="B31" s="264" t="s">
        <v>82</v>
      </c>
      <c r="C31" s="122" t="s">
        <v>83</v>
      </c>
      <c r="D31" s="97" t="s">
        <v>24</v>
      </c>
      <c r="E31" s="96"/>
      <c r="F31" s="98">
        <v>20</v>
      </c>
      <c r="G31" s="99">
        <v>2</v>
      </c>
      <c r="H31" s="100">
        <v>20</v>
      </c>
      <c r="I31" s="101"/>
      <c r="J31" s="102"/>
      <c r="K31" s="102"/>
      <c r="L31" s="102"/>
      <c r="M31" s="102"/>
      <c r="N31" s="99"/>
      <c r="O31" s="100"/>
      <c r="P31" s="168"/>
      <c r="Q31" s="100"/>
      <c r="R31" s="99"/>
      <c r="S31" s="98">
        <v>20</v>
      </c>
      <c r="T31" s="192"/>
      <c r="U31" s="98"/>
      <c r="V31" s="103"/>
      <c r="W31" s="104"/>
      <c r="X31" s="207"/>
      <c r="Y31" s="197"/>
      <c r="Z31" s="207"/>
    </row>
    <row r="32" spans="1:26" ht="12.75" customHeight="1" thickBot="1">
      <c r="A32" s="273"/>
      <c r="B32" s="265"/>
      <c r="C32" s="123"/>
      <c r="D32" s="92" t="s">
        <v>186</v>
      </c>
      <c r="E32" s="94" t="s">
        <v>187</v>
      </c>
      <c r="F32" s="92">
        <f>SUM(F12:F31)</f>
        <v>385</v>
      </c>
      <c r="G32" s="94">
        <f>SUM(G12:G31)</f>
        <v>50</v>
      </c>
      <c r="H32" s="92">
        <f>SUM(H12:H31)</f>
        <v>330</v>
      </c>
      <c r="I32" s="93">
        <f>SUM(I12:I31)</f>
        <v>20</v>
      </c>
      <c r="J32" s="93">
        <f aca="true" t="shared" si="0" ref="J32:Z32">SUM(J12:J31)</f>
        <v>35</v>
      </c>
      <c r="K32" s="93">
        <f t="shared" si="0"/>
        <v>0</v>
      </c>
      <c r="L32" s="95">
        <f t="shared" si="0"/>
        <v>0</v>
      </c>
      <c r="M32" s="93">
        <f t="shared" si="0"/>
        <v>0</v>
      </c>
      <c r="N32" s="94">
        <f t="shared" si="0"/>
        <v>0</v>
      </c>
      <c r="O32" s="92">
        <f>SUM(O12:O31)</f>
        <v>135</v>
      </c>
      <c r="P32" s="169">
        <f t="shared" si="0"/>
        <v>20</v>
      </c>
      <c r="Q32" s="92">
        <f>SUM(Q12:Q31)</f>
        <v>115</v>
      </c>
      <c r="R32" s="94">
        <f t="shared" si="0"/>
        <v>15</v>
      </c>
      <c r="S32" s="92">
        <f>SUM(S12:S31)</f>
        <v>100</v>
      </c>
      <c r="T32" s="169">
        <f t="shared" si="0"/>
        <v>0</v>
      </c>
      <c r="U32" s="92">
        <f t="shared" si="0"/>
        <v>0</v>
      </c>
      <c r="V32" s="94">
        <f t="shared" si="0"/>
        <v>0</v>
      </c>
      <c r="W32" s="92">
        <f t="shared" si="0"/>
        <v>0</v>
      </c>
      <c r="X32" s="208">
        <f t="shared" si="0"/>
        <v>0</v>
      </c>
      <c r="Y32" s="198">
        <f t="shared" si="0"/>
        <v>0</v>
      </c>
      <c r="Z32" s="208">
        <f t="shared" si="0"/>
        <v>0</v>
      </c>
    </row>
    <row r="33" spans="1:26" ht="12.75" customHeight="1">
      <c r="A33" s="273"/>
      <c r="B33" s="261" t="s">
        <v>137</v>
      </c>
      <c r="C33" s="121" t="s">
        <v>30</v>
      </c>
      <c r="D33" s="113"/>
      <c r="E33" s="110"/>
      <c r="F33" s="113"/>
      <c r="G33" s="110"/>
      <c r="H33" s="113"/>
      <c r="I33" s="114"/>
      <c r="J33" s="114"/>
      <c r="K33" s="114"/>
      <c r="L33" s="116"/>
      <c r="M33" s="114"/>
      <c r="N33" s="110"/>
      <c r="O33" s="113"/>
      <c r="P33" s="162"/>
      <c r="Q33" s="113"/>
      <c r="R33" s="110"/>
      <c r="S33" s="113"/>
      <c r="T33" s="162"/>
      <c r="U33" s="113"/>
      <c r="V33" s="110"/>
      <c r="W33" s="113"/>
      <c r="X33" s="209"/>
      <c r="Y33" s="199"/>
      <c r="Z33" s="209"/>
    </row>
    <row r="34" spans="1:26" ht="12.75" customHeight="1">
      <c r="A34" s="273"/>
      <c r="B34" s="262" t="s">
        <v>84</v>
      </c>
      <c r="C34" s="90" t="s">
        <v>40</v>
      </c>
      <c r="D34" s="18" t="s">
        <v>24</v>
      </c>
      <c r="E34" s="26"/>
      <c r="F34" s="18">
        <v>20</v>
      </c>
      <c r="G34" s="21">
        <v>3</v>
      </c>
      <c r="H34" s="18"/>
      <c r="I34" s="25"/>
      <c r="J34" s="73"/>
      <c r="K34" s="43">
        <v>20</v>
      </c>
      <c r="L34" s="17"/>
      <c r="M34" s="25"/>
      <c r="N34" s="26"/>
      <c r="O34" s="18"/>
      <c r="P34" s="179">
        <v>20</v>
      </c>
      <c r="Q34" s="24"/>
      <c r="R34" s="26"/>
      <c r="S34" s="24"/>
      <c r="T34" s="163"/>
      <c r="U34" s="24"/>
      <c r="V34" s="26"/>
      <c r="W34" s="24"/>
      <c r="X34" s="210"/>
      <c r="Y34" s="200"/>
      <c r="Z34" s="210"/>
    </row>
    <row r="35" spans="1:26" ht="12.75" customHeight="1">
      <c r="A35" s="273"/>
      <c r="B35" s="263" t="s">
        <v>143</v>
      </c>
      <c r="C35" s="31" t="s">
        <v>144</v>
      </c>
      <c r="D35" s="5" t="s">
        <v>24</v>
      </c>
      <c r="E35" s="6"/>
      <c r="F35" s="5">
        <v>45</v>
      </c>
      <c r="G35" s="6">
        <v>3</v>
      </c>
      <c r="H35" s="5"/>
      <c r="I35" s="4"/>
      <c r="J35" s="4">
        <v>45</v>
      </c>
      <c r="K35" s="4"/>
      <c r="L35" s="55"/>
      <c r="M35" s="4"/>
      <c r="N35" s="74"/>
      <c r="O35" s="75"/>
      <c r="P35" s="170">
        <v>45</v>
      </c>
      <c r="Q35" s="5"/>
      <c r="R35" s="6"/>
      <c r="S35" s="5"/>
      <c r="T35" s="170"/>
      <c r="U35" s="5"/>
      <c r="V35" s="6"/>
      <c r="W35" s="5"/>
      <c r="X35" s="190"/>
      <c r="Y35" s="46"/>
      <c r="Z35" s="190"/>
    </row>
    <row r="36" spans="1:26" ht="12.75" customHeight="1">
      <c r="A36" s="273"/>
      <c r="B36" s="266" t="s">
        <v>85</v>
      </c>
      <c r="C36" s="31" t="s">
        <v>41</v>
      </c>
      <c r="D36" s="5" t="s">
        <v>19</v>
      </c>
      <c r="E36" s="6"/>
      <c r="F36" s="5">
        <v>20</v>
      </c>
      <c r="G36" s="6">
        <v>3</v>
      </c>
      <c r="H36" s="5">
        <v>20</v>
      </c>
      <c r="I36" s="4"/>
      <c r="J36" s="4"/>
      <c r="K36" s="4"/>
      <c r="L36" s="55"/>
      <c r="M36" s="4"/>
      <c r="N36" s="6"/>
      <c r="O36" s="5"/>
      <c r="P36" s="171"/>
      <c r="Q36" s="5"/>
      <c r="R36" s="23"/>
      <c r="S36" s="42">
        <v>20</v>
      </c>
      <c r="T36" s="171"/>
      <c r="U36" s="12"/>
      <c r="V36" s="23"/>
      <c r="W36" s="12"/>
      <c r="X36" s="183"/>
      <c r="Y36" s="201"/>
      <c r="Z36" s="183"/>
    </row>
    <row r="37" spans="1:26" ht="12.75" customHeight="1">
      <c r="A37" s="273"/>
      <c r="B37" s="262" t="s">
        <v>86</v>
      </c>
      <c r="C37" s="31" t="s">
        <v>42</v>
      </c>
      <c r="D37" s="5" t="s">
        <v>24</v>
      </c>
      <c r="E37" s="6"/>
      <c r="F37" s="5">
        <v>20</v>
      </c>
      <c r="G37" s="6">
        <v>3</v>
      </c>
      <c r="H37" s="5"/>
      <c r="I37" s="4"/>
      <c r="J37" s="4">
        <v>20</v>
      </c>
      <c r="K37" s="4"/>
      <c r="L37" s="55"/>
      <c r="M37" s="4"/>
      <c r="N37" s="6"/>
      <c r="O37" s="5"/>
      <c r="P37" s="171"/>
      <c r="Q37" s="5"/>
      <c r="R37" s="23"/>
      <c r="S37" s="12"/>
      <c r="T37" s="193">
        <v>20</v>
      </c>
      <c r="U37" s="12"/>
      <c r="V37" s="23"/>
      <c r="W37" s="12"/>
      <c r="X37" s="183"/>
      <c r="Y37" s="201"/>
      <c r="Z37" s="183"/>
    </row>
    <row r="38" spans="1:26" ht="12.75" customHeight="1">
      <c r="A38" s="273"/>
      <c r="B38" s="263" t="s">
        <v>87</v>
      </c>
      <c r="C38" s="89" t="s">
        <v>43</v>
      </c>
      <c r="D38" s="10" t="s">
        <v>24</v>
      </c>
      <c r="E38" s="9"/>
      <c r="F38" s="10">
        <v>20</v>
      </c>
      <c r="G38" s="9">
        <v>3</v>
      </c>
      <c r="H38" s="10"/>
      <c r="I38" s="11"/>
      <c r="J38" s="11">
        <v>20</v>
      </c>
      <c r="K38" s="11"/>
      <c r="L38" s="33"/>
      <c r="M38" s="11"/>
      <c r="N38" s="9"/>
      <c r="O38" s="10"/>
      <c r="P38" s="172"/>
      <c r="Q38" s="10"/>
      <c r="R38" s="14"/>
      <c r="S38" s="16"/>
      <c r="T38" s="177">
        <v>20</v>
      </c>
      <c r="U38" s="16"/>
      <c r="V38" s="27"/>
      <c r="W38" s="16"/>
      <c r="X38" s="182"/>
      <c r="Y38" s="202"/>
      <c r="Z38" s="182"/>
    </row>
    <row r="39" spans="1:26" ht="12.75" customHeight="1">
      <c r="A39" s="273"/>
      <c r="B39" s="263" t="s">
        <v>88</v>
      </c>
      <c r="C39" s="89" t="s">
        <v>44</v>
      </c>
      <c r="D39" s="10" t="s">
        <v>24</v>
      </c>
      <c r="E39" s="9"/>
      <c r="F39" s="10">
        <v>20</v>
      </c>
      <c r="G39" s="9">
        <v>2</v>
      </c>
      <c r="H39" s="10"/>
      <c r="I39" s="11"/>
      <c r="J39" s="11">
        <v>20</v>
      </c>
      <c r="K39" s="11"/>
      <c r="L39" s="33"/>
      <c r="M39" s="11"/>
      <c r="N39" s="9"/>
      <c r="O39" s="10"/>
      <c r="P39" s="174"/>
      <c r="Q39" s="10"/>
      <c r="R39" s="15"/>
      <c r="S39" s="5"/>
      <c r="T39" s="170">
        <v>20</v>
      </c>
      <c r="U39" s="5"/>
      <c r="V39" s="6"/>
      <c r="W39" s="5"/>
      <c r="X39" s="190"/>
      <c r="Y39" s="46"/>
      <c r="Z39" s="190"/>
    </row>
    <row r="40" spans="1:26" ht="12.75" customHeight="1">
      <c r="A40" s="273"/>
      <c r="B40" s="263" t="s">
        <v>25</v>
      </c>
      <c r="C40" s="89" t="s">
        <v>45</v>
      </c>
      <c r="D40" s="10" t="s">
        <v>24</v>
      </c>
      <c r="E40" s="9"/>
      <c r="F40" s="10">
        <v>20</v>
      </c>
      <c r="G40" s="9">
        <v>3</v>
      </c>
      <c r="H40" s="10"/>
      <c r="I40" s="11"/>
      <c r="J40" s="11">
        <v>20</v>
      </c>
      <c r="K40" s="11"/>
      <c r="L40" s="33"/>
      <c r="M40" s="11"/>
      <c r="N40" s="9"/>
      <c r="O40" s="10"/>
      <c r="P40" s="173"/>
      <c r="Q40" s="10"/>
      <c r="R40" s="14"/>
      <c r="S40" s="16"/>
      <c r="T40" s="177">
        <v>20</v>
      </c>
      <c r="U40" s="16"/>
      <c r="V40" s="27"/>
      <c r="W40" s="16"/>
      <c r="X40" s="182"/>
      <c r="Y40" s="202"/>
      <c r="Z40" s="182"/>
    </row>
    <row r="41" spans="1:26" ht="12.75" customHeight="1">
      <c r="A41" s="273"/>
      <c r="B41" s="263" t="s">
        <v>89</v>
      </c>
      <c r="C41" s="89" t="s">
        <v>46</v>
      </c>
      <c r="D41" s="10"/>
      <c r="E41" s="9" t="s">
        <v>24</v>
      </c>
      <c r="F41" s="10">
        <v>20</v>
      </c>
      <c r="G41" s="9">
        <v>3</v>
      </c>
      <c r="H41" s="10"/>
      <c r="I41" s="11"/>
      <c r="J41" s="11">
        <v>20</v>
      </c>
      <c r="K41" s="11"/>
      <c r="L41" s="33"/>
      <c r="M41" s="11"/>
      <c r="N41" s="9"/>
      <c r="O41" s="10"/>
      <c r="P41" s="172"/>
      <c r="Q41" s="10"/>
      <c r="R41" s="30"/>
      <c r="S41" s="10"/>
      <c r="T41" s="175"/>
      <c r="U41" s="10"/>
      <c r="V41" s="9">
        <v>20</v>
      </c>
      <c r="W41" s="10"/>
      <c r="X41" s="191"/>
      <c r="Y41" s="51"/>
      <c r="Z41" s="191"/>
    </row>
    <row r="42" spans="1:26" ht="12.75" customHeight="1">
      <c r="A42" s="273"/>
      <c r="B42" s="263" t="s">
        <v>90</v>
      </c>
      <c r="C42" s="89" t="s">
        <v>47</v>
      </c>
      <c r="D42" s="29"/>
      <c r="E42" s="9" t="s">
        <v>24</v>
      </c>
      <c r="F42" s="29">
        <v>20</v>
      </c>
      <c r="G42" s="9">
        <v>2</v>
      </c>
      <c r="H42" s="29"/>
      <c r="I42" s="11"/>
      <c r="J42" s="11"/>
      <c r="K42" s="11">
        <v>20</v>
      </c>
      <c r="L42" s="33"/>
      <c r="M42" s="11"/>
      <c r="N42" s="9"/>
      <c r="O42" s="10"/>
      <c r="P42" s="174"/>
      <c r="Q42" s="10"/>
      <c r="R42" s="9"/>
      <c r="S42" s="10"/>
      <c r="T42" s="175"/>
      <c r="U42" s="10"/>
      <c r="V42" s="9">
        <v>20</v>
      </c>
      <c r="W42" s="10"/>
      <c r="X42" s="191"/>
      <c r="Y42" s="51"/>
      <c r="Z42" s="191"/>
    </row>
    <row r="43" spans="1:26" ht="12.75" customHeight="1">
      <c r="A43" s="273"/>
      <c r="B43" s="263" t="s">
        <v>91</v>
      </c>
      <c r="C43" s="124" t="s">
        <v>48</v>
      </c>
      <c r="D43" s="76"/>
      <c r="E43" s="77" t="s">
        <v>24</v>
      </c>
      <c r="F43" s="76">
        <v>20</v>
      </c>
      <c r="G43" s="77">
        <v>3</v>
      </c>
      <c r="H43" s="76"/>
      <c r="I43" s="78"/>
      <c r="J43" s="78">
        <v>20</v>
      </c>
      <c r="K43" s="78"/>
      <c r="L43" s="79"/>
      <c r="M43" s="78"/>
      <c r="N43" s="77"/>
      <c r="O43" s="80"/>
      <c r="P43" s="188"/>
      <c r="Q43" s="80"/>
      <c r="R43" s="77"/>
      <c r="S43" s="80"/>
      <c r="T43" s="176"/>
      <c r="U43" s="80"/>
      <c r="V43" s="77">
        <v>20</v>
      </c>
      <c r="W43" s="80"/>
      <c r="X43" s="211"/>
      <c r="Y43" s="203"/>
      <c r="Z43" s="211"/>
    </row>
    <row r="44" spans="1:26" ht="12.75" customHeight="1">
      <c r="A44" s="273"/>
      <c r="B44" s="263" t="s">
        <v>146</v>
      </c>
      <c r="C44" s="125" t="s">
        <v>49</v>
      </c>
      <c r="D44" s="16"/>
      <c r="E44" s="27" t="s">
        <v>24</v>
      </c>
      <c r="F44" s="16">
        <v>20</v>
      </c>
      <c r="G44" s="9">
        <v>2</v>
      </c>
      <c r="H44" s="16"/>
      <c r="I44" s="62"/>
      <c r="J44" s="62">
        <v>20</v>
      </c>
      <c r="K44" s="62"/>
      <c r="L44" s="63"/>
      <c r="M44" s="62"/>
      <c r="N44" s="27"/>
      <c r="O44" s="16"/>
      <c r="P44" s="172"/>
      <c r="Q44" s="16"/>
      <c r="R44" s="27"/>
      <c r="S44" s="16"/>
      <c r="T44" s="177"/>
      <c r="U44" s="16"/>
      <c r="V44" s="27">
        <v>20</v>
      </c>
      <c r="W44" s="16"/>
      <c r="X44" s="182"/>
      <c r="Y44" s="202"/>
      <c r="Z44" s="182"/>
    </row>
    <row r="45" spans="1:26" ht="12.75" customHeight="1">
      <c r="A45" s="273"/>
      <c r="B45" s="263" t="s">
        <v>92</v>
      </c>
      <c r="C45" s="89" t="s">
        <v>54</v>
      </c>
      <c r="D45" s="29"/>
      <c r="E45" s="9" t="s">
        <v>24</v>
      </c>
      <c r="F45" s="29">
        <v>20</v>
      </c>
      <c r="G45" s="9">
        <v>2</v>
      </c>
      <c r="H45" s="29"/>
      <c r="I45" s="11"/>
      <c r="J45" s="11">
        <v>20</v>
      </c>
      <c r="K45" s="11"/>
      <c r="L45" s="33"/>
      <c r="M45" s="11"/>
      <c r="N45" s="9"/>
      <c r="O45" s="29"/>
      <c r="P45" s="174"/>
      <c r="Q45" s="10"/>
      <c r="R45" s="9"/>
      <c r="S45" s="29"/>
      <c r="T45" s="175"/>
      <c r="U45" s="10"/>
      <c r="V45" s="9">
        <v>20</v>
      </c>
      <c r="W45" s="29"/>
      <c r="X45" s="191"/>
      <c r="Y45" s="51"/>
      <c r="Z45" s="191"/>
    </row>
    <row r="46" spans="1:26" ht="12.75" customHeight="1">
      <c r="A46" s="273"/>
      <c r="B46" s="263" t="s">
        <v>93</v>
      </c>
      <c r="C46" s="124" t="s">
        <v>57</v>
      </c>
      <c r="D46" s="76"/>
      <c r="E46" s="77" t="s">
        <v>24</v>
      </c>
      <c r="F46" s="76">
        <v>20</v>
      </c>
      <c r="G46" s="77">
        <v>3</v>
      </c>
      <c r="H46" s="76"/>
      <c r="I46" s="78"/>
      <c r="J46" s="78">
        <v>20</v>
      </c>
      <c r="K46" s="78"/>
      <c r="L46" s="79"/>
      <c r="M46" s="78"/>
      <c r="N46" s="77"/>
      <c r="O46" s="76"/>
      <c r="P46" s="188"/>
      <c r="Q46" s="80"/>
      <c r="R46" s="77"/>
      <c r="S46" s="76"/>
      <c r="T46" s="176"/>
      <c r="U46" s="80"/>
      <c r="V46" s="77"/>
      <c r="W46" s="76"/>
      <c r="X46" s="211"/>
      <c r="Y46" s="203"/>
      <c r="Z46" s="211">
        <v>20</v>
      </c>
    </row>
    <row r="47" spans="1:26" ht="12.75" customHeight="1" thickBot="1">
      <c r="A47" s="273"/>
      <c r="B47" s="264" t="s">
        <v>94</v>
      </c>
      <c r="C47" s="122" t="s">
        <v>58</v>
      </c>
      <c r="D47" s="97"/>
      <c r="E47" s="96" t="s">
        <v>24</v>
      </c>
      <c r="F47" s="97">
        <v>20</v>
      </c>
      <c r="G47" s="96">
        <v>3</v>
      </c>
      <c r="H47" s="97"/>
      <c r="I47" s="105"/>
      <c r="J47" s="105">
        <v>20</v>
      </c>
      <c r="K47" s="105"/>
      <c r="L47" s="106"/>
      <c r="M47" s="105"/>
      <c r="N47" s="96"/>
      <c r="O47" s="97"/>
      <c r="P47" s="184"/>
      <c r="Q47" s="97"/>
      <c r="R47" s="96"/>
      <c r="S47" s="97"/>
      <c r="T47" s="178"/>
      <c r="U47" s="97"/>
      <c r="V47" s="96"/>
      <c r="W47" s="97"/>
      <c r="X47" s="192"/>
      <c r="Y47" s="98"/>
      <c r="Z47" s="192">
        <v>20</v>
      </c>
    </row>
    <row r="48" spans="1:26" s="13" customFormat="1" ht="12.75" customHeight="1" thickBot="1">
      <c r="A48" s="274"/>
      <c r="B48" s="299"/>
      <c r="C48" s="135"/>
      <c r="D48" s="136" t="s">
        <v>188</v>
      </c>
      <c r="E48" s="137" t="s">
        <v>95</v>
      </c>
      <c r="F48" s="136">
        <f>SUM(F34:F47)</f>
        <v>305</v>
      </c>
      <c r="G48" s="137">
        <f>SUM(G34:G47)</f>
        <v>38</v>
      </c>
      <c r="H48" s="136">
        <f aca="true" t="shared" si="1" ref="H48:Y48">SUM(H34:H47)</f>
        <v>20</v>
      </c>
      <c r="I48" s="136">
        <f t="shared" si="1"/>
        <v>0</v>
      </c>
      <c r="J48" s="136">
        <f>SUM(J34:J47)</f>
        <v>245</v>
      </c>
      <c r="K48" s="136">
        <f t="shared" si="1"/>
        <v>40</v>
      </c>
      <c r="L48" s="136">
        <f t="shared" si="1"/>
        <v>0</v>
      </c>
      <c r="M48" s="136">
        <f t="shared" si="1"/>
        <v>0</v>
      </c>
      <c r="N48" s="137">
        <f t="shared" si="1"/>
        <v>0</v>
      </c>
      <c r="O48" s="136">
        <f t="shared" si="1"/>
        <v>0</v>
      </c>
      <c r="P48" s="300">
        <f t="shared" si="1"/>
        <v>65</v>
      </c>
      <c r="Q48" s="136">
        <f t="shared" si="1"/>
        <v>0</v>
      </c>
      <c r="R48" s="137">
        <f t="shared" si="1"/>
        <v>0</v>
      </c>
      <c r="S48" s="136">
        <f t="shared" si="1"/>
        <v>20</v>
      </c>
      <c r="T48" s="297">
        <f>SUM(T34:T47)</f>
        <v>80</v>
      </c>
      <c r="U48" s="136">
        <f t="shared" si="1"/>
        <v>0</v>
      </c>
      <c r="V48" s="137">
        <f>SUM(V34:V47)</f>
        <v>100</v>
      </c>
      <c r="W48" s="136">
        <f t="shared" si="1"/>
        <v>0</v>
      </c>
      <c r="X48" s="301">
        <f t="shared" si="1"/>
        <v>0</v>
      </c>
      <c r="Y48" s="302">
        <f t="shared" si="1"/>
        <v>0</v>
      </c>
      <c r="Z48" s="301">
        <f>SUM(Z33:Z47)</f>
        <v>40</v>
      </c>
    </row>
    <row r="49" spans="2:26" s="13" customFormat="1" ht="5.25" customHeight="1">
      <c r="B49" s="303"/>
      <c r="C49" s="304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82"/>
      <c r="Q49" s="305"/>
      <c r="R49" s="305"/>
      <c r="S49" s="305"/>
      <c r="T49" s="82"/>
      <c r="U49" s="305"/>
      <c r="V49" s="305"/>
      <c r="W49" s="305"/>
      <c r="X49" s="306"/>
      <c r="Y49" s="307"/>
      <c r="Z49" s="307"/>
    </row>
    <row r="50" spans="2:26" s="13" customFormat="1" ht="34.5" customHeight="1" thickBot="1">
      <c r="B50" s="308"/>
      <c r="C50" s="309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1"/>
      <c r="Y50" s="311"/>
      <c r="Z50" s="311"/>
    </row>
    <row r="51" spans="1:26" s="13" customFormat="1" ht="15.75" customHeight="1">
      <c r="A51" s="274"/>
      <c r="B51" s="361" t="s">
        <v>23</v>
      </c>
      <c r="C51" s="363" t="s">
        <v>22</v>
      </c>
      <c r="D51" s="366" t="s">
        <v>0</v>
      </c>
      <c r="E51" s="367"/>
      <c r="F51" s="368" t="s">
        <v>17</v>
      </c>
      <c r="G51" s="371" t="s">
        <v>1</v>
      </c>
      <c r="H51" s="374" t="s">
        <v>2</v>
      </c>
      <c r="I51" s="375"/>
      <c r="J51" s="375"/>
      <c r="K51" s="375"/>
      <c r="L51" s="375"/>
      <c r="M51" s="375"/>
      <c r="N51" s="376"/>
      <c r="O51" s="374" t="s">
        <v>201</v>
      </c>
      <c r="P51" s="375"/>
      <c r="Q51" s="375"/>
      <c r="R51" s="376"/>
      <c r="S51" s="374" t="s">
        <v>202</v>
      </c>
      <c r="T51" s="375"/>
      <c r="U51" s="375"/>
      <c r="V51" s="376"/>
      <c r="W51" s="374" t="s">
        <v>203</v>
      </c>
      <c r="X51" s="375"/>
      <c r="Y51" s="375"/>
      <c r="Z51" s="389"/>
    </row>
    <row r="52" spans="1:26" s="13" customFormat="1" ht="10.5" customHeight="1">
      <c r="A52" s="274"/>
      <c r="B52" s="361"/>
      <c r="C52" s="364"/>
      <c r="D52" s="384" t="s">
        <v>185</v>
      </c>
      <c r="E52" s="386" t="s">
        <v>10</v>
      </c>
      <c r="F52" s="369"/>
      <c r="G52" s="372"/>
      <c r="H52" s="377" t="s">
        <v>3</v>
      </c>
      <c r="I52" s="381" t="s">
        <v>4</v>
      </c>
      <c r="J52" s="381" t="s">
        <v>5</v>
      </c>
      <c r="K52" s="381"/>
      <c r="L52" s="381" t="s">
        <v>7</v>
      </c>
      <c r="M52" s="381" t="s">
        <v>8</v>
      </c>
      <c r="N52" s="379" t="s">
        <v>9</v>
      </c>
      <c r="O52" s="377" t="s">
        <v>11</v>
      </c>
      <c r="P52" s="378"/>
      <c r="Q52" s="377" t="s">
        <v>12</v>
      </c>
      <c r="R52" s="379"/>
      <c r="S52" s="377" t="s">
        <v>13</v>
      </c>
      <c r="T52" s="378"/>
      <c r="U52" s="377" t="s">
        <v>14</v>
      </c>
      <c r="V52" s="379"/>
      <c r="W52" s="377" t="s">
        <v>15</v>
      </c>
      <c r="X52" s="378"/>
      <c r="Y52" s="377" t="s">
        <v>16</v>
      </c>
      <c r="Z52" s="378"/>
    </row>
    <row r="53" spans="1:26" s="13" customFormat="1" ht="12" customHeight="1" thickBot="1">
      <c r="A53" s="274"/>
      <c r="B53" s="362"/>
      <c r="C53" s="365"/>
      <c r="D53" s="385"/>
      <c r="E53" s="387"/>
      <c r="F53" s="370"/>
      <c r="G53" s="373"/>
      <c r="H53" s="388"/>
      <c r="I53" s="382"/>
      <c r="J53" s="118" t="s">
        <v>6</v>
      </c>
      <c r="K53" s="118" t="s">
        <v>3</v>
      </c>
      <c r="L53" s="382"/>
      <c r="M53" s="382"/>
      <c r="N53" s="383"/>
      <c r="O53" s="119" t="s">
        <v>18</v>
      </c>
      <c r="P53" s="161" t="s">
        <v>5</v>
      </c>
      <c r="Q53" s="119" t="s">
        <v>18</v>
      </c>
      <c r="R53" s="120" t="s">
        <v>5</v>
      </c>
      <c r="S53" s="119" t="s">
        <v>18</v>
      </c>
      <c r="T53" s="161" t="s">
        <v>5</v>
      </c>
      <c r="U53" s="119" t="s">
        <v>18</v>
      </c>
      <c r="V53" s="120" t="s">
        <v>5</v>
      </c>
      <c r="W53" s="119" t="s">
        <v>18</v>
      </c>
      <c r="X53" s="161" t="s">
        <v>5</v>
      </c>
      <c r="Y53" s="119" t="s">
        <v>18</v>
      </c>
      <c r="Z53" s="161" t="s">
        <v>5</v>
      </c>
    </row>
    <row r="54" spans="1:26" s="7" customFormat="1" ht="12.75" customHeight="1">
      <c r="A54" s="275"/>
      <c r="B54" s="312" t="s">
        <v>138</v>
      </c>
      <c r="C54" s="129" t="s">
        <v>51</v>
      </c>
      <c r="D54" s="24"/>
      <c r="E54" s="26"/>
      <c r="F54" s="24"/>
      <c r="G54" s="26"/>
      <c r="H54" s="24"/>
      <c r="I54" s="117"/>
      <c r="J54" s="25"/>
      <c r="K54" s="25"/>
      <c r="L54" s="17"/>
      <c r="M54" s="17"/>
      <c r="N54" s="88"/>
      <c r="O54" s="24"/>
      <c r="P54" s="163"/>
      <c r="Q54" s="24"/>
      <c r="R54" s="26"/>
      <c r="S54" s="24"/>
      <c r="T54" s="163"/>
      <c r="U54" s="24"/>
      <c r="V54" s="26"/>
      <c r="W54" s="24"/>
      <c r="X54" s="163"/>
      <c r="Y54" s="24"/>
      <c r="Z54" s="163"/>
    </row>
    <row r="55" spans="1:26" s="7" customFormat="1" ht="12.75" customHeight="1">
      <c r="A55" s="275"/>
      <c r="B55" s="262" t="s">
        <v>96</v>
      </c>
      <c r="C55" s="90" t="s">
        <v>31</v>
      </c>
      <c r="D55" s="18"/>
      <c r="E55" s="21" t="s">
        <v>24</v>
      </c>
      <c r="F55" s="18">
        <v>20</v>
      </c>
      <c r="G55" s="21">
        <v>2</v>
      </c>
      <c r="H55" s="18"/>
      <c r="I55" s="117"/>
      <c r="J55" s="43">
        <v>20</v>
      </c>
      <c r="K55" s="25"/>
      <c r="L55" s="87"/>
      <c r="M55" s="87"/>
      <c r="N55" s="88"/>
      <c r="O55" s="24"/>
      <c r="P55" s="163"/>
      <c r="Q55" s="24"/>
      <c r="R55" s="21"/>
      <c r="S55" s="18"/>
      <c r="T55" s="179"/>
      <c r="U55" s="18"/>
      <c r="V55" s="21">
        <v>20</v>
      </c>
      <c r="W55" s="24"/>
      <c r="X55" s="163"/>
      <c r="Y55" s="24"/>
      <c r="Z55" s="163"/>
    </row>
    <row r="56" spans="1:26" s="7" customFormat="1" ht="12.75" customHeight="1">
      <c r="A56" s="275"/>
      <c r="B56" s="263" t="s">
        <v>97</v>
      </c>
      <c r="C56" s="127" t="s">
        <v>56</v>
      </c>
      <c r="D56" s="58"/>
      <c r="E56" s="19" t="s">
        <v>24</v>
      </c>
      <c r="F56" s="58">
        <v>20</v>
      </c>
      <c r="G56" s="19">
        <v>2</v>
      </c>
      <c r="H56" s="58">
        <v>20</v>
      </c>
      <c r="I56" s="59"/>
      <c r="J56" s="61"/>
      <c r="K56" s="60"/>
      <c r="L56" s="50"/>
      <c r="M56" s="50"/>
      <c r="N56" s="47"/>
      <c r="O56" s="41"/>
      <c r="P56" s="164"/>
      <c r="Q56" s="41"/>
      <c r="R56" s="40"/>
      <c r="S56" s="58"/>
      <c r="T56" s="187"/>
      <c r="U56" s="58">
        <v>20</v>
      </c>
      <c r="V56" s="19"/>
      <c r="W56" s="41"/>
      <c r="X56" s="164"/>
      <c r="Y56" s="41"/>
      <c r="Z56" s="164"/>
    </row>
    <row r="57" spans="1:26" s="7" customFormat="1" ht="12.75" customHeight="1">
      <c r="A57" s="275"/>
      <c r="B57" s="263" t="s">
        <v>98</v>
      </c>
      <c r="C57" s="127" t="s">
        <v>99</v>
      </c>
      <c r="D57" s="58"/>
      <c r="E57" s="19" t="s">
        <v>24</v>
      </c>
      <c r="F57" s="58">
        <v>20</v>
      </c>
      <c r="G57" s="19">
        <v>2</v>
      </c>
      <c r="H57" s="58">
        <v>20</v>
      </c>
      <c r="I57" s="59"/>
      <c r="J57" s="61"/>
      <c r="K57" s="60"/>
      <c r="L57" s="50"/>
      <c r="M57" s="50"/>
      <c r="N57" s="47"/>
      <c r="O57" s="41"/>
      <c r="P57" s="164"/>
      <c r="Q57" s="41"/>
      <c r="R57" s="40"/>
      <c r="S57" s="58"/>
      <c r="T57" s="187"/>
      <c r="U57" s="58">
        <v>20</v>
      </c>
      <c r="V57" s="19"/>
      <c r="W57" s="41"/>
      <c r="X57" s="164"/>
      <c r="Y57" s="41"/>
      <c r="Z57" s="164"/>
    </row>
    <row r="58" spans="1:26" s="7" customFormat="1" ht="12.75" customHeight="1">
      <c r="A58" s="275"/>
      <c r="B58" s="263" t="s">
        <v>100</v>
      </c>
      <c r="C58" s="127" t="s">
        <v>101</v>
      </c>
      <c r="D58" s="58"/>
      <c r="E58" s="19" t="s">
        <v>24</v>
      </c>
      <c r="F58" s="58">
        <v>20</v>
      </c>
      <c r="G58" s="19">
        <v>2</v>
      </c>
      <c r="H58" s="58"/>
      <c r="I58" s="59"/>
      <c r="J58" s="61">
        <v>20</v>
      </c>
      <c r="K58" s="60"/>
      <c r="L58" s="50"/>
      <c r="M58" s="50"/>
      <c r="N58" s="47"/>
      <c r="O58" s="41"/>
      <c r="P58" s="164"/>
      <c r="Q58" s="41"/>
      <c r="R58" s="40"/>
      <c r="S58" s="58"/>
      <c r="T58" s="187"/>
      <c r="U58" s="58"/>
      <c r="V58" s="19">
        <v>20</v>
      </c>
      <c r="W58" s="41"/>
      <c r="X58" s="164"/>
      <c r="Y58" s="41"/>
      <c r="Z58" s="164"/>
    </row>
    <row r="59" spans="1:26" s="7" customFormat="1" ht="12.75" customHeight="1">
      <c r="A59" s="275"/>
      <c r="B59" s="263" t="s">
        <v>142</v>
      </c>
      <c r="C59" s="127" t="s">
        <v>102</v>
      </c>
      <c r="D59" s="58"/>
      <c r="E59" s="19" t="s">
        <v>24</v>
      </c>
      <c r="F59" s="58">
        <v>20</v>
      </c>
      <c r="G59" s="19">
        <v>2</v>
      </c>
      <c r="H59" s="58"/>
      <c r="I59" s="59"/>
      <c r="J59" s="61">
        <v>20</v>
      </c>
      <c r="K59" s="60"/>
      <c r="L59" s="50"/>
      <c r="M59" s="50"/>
      <c r="N59" s="47"/>
      <c r="O59" s="41"/>
      <c r="P59" s="164"/>
      <c r="Q59" s="41"/>
      <c r="R59" s="40"/>
      <c r="S59" s="58"/>
      <c r="T59" s="187"/>
      <c r="U59" s="58"/>
      <c r="V59" s="19">
        <v>20</v>
      </c>
      <c r="W59" s="41"/>
      <c r="X59" s="164"/>
      <c r="Y59" s="41"/>
      <c r="Z59" s="164"/>
    </row>
    <row r="60" spans="1:26" s="7" customFormat="1" ht="12.75" customHeight="1">
      <c r="A60" s="275"/>
      <c r="B60" s="263" t="s">
        <v>193</v>
      </c>
      <c r="C60" s="127" t="s">
        <v>103</v>
      </c>
      <c r="D60" s="58" t="s">
        <v>24</v>
      </c>
      <c r="E60" s="19"/>
      <c r="F60" s="58">
        <v>30</v>
      </c>
      <c r="G60" s="19">
        <v>2</v>
      </c>
      <c r="H60" s="58"/>
      <c r="I60" s="59"/>
      <c r="J60" s="61">
        <v>30</v>
      </c>
      <c r="K60" s="60"/>
      <c r="L60" s="50"/>
      <c r="M60" s="50"/>
      <c r="N60" s="47"/>
      <c r="O60" s="41"/>
      <c r="P60" s="164"/>
      <c r="Q60" s="41"/>
      <c r="R60" s="40"/>
      <c r="S60" s="58"/>
      <c r="T60" s="187"/>
      <c r="U60" s="41"/>
      <c r="V60" s="19"/>
      <c r="W60" s="41"/>
      <c r="X60" s="187">
        <v>30</v>
      </c>
      <c r="Y60" s="41"/>
      <c r="Z60" s="164"/>
    </row>
    <row r="61" spans="1:26" s="7" customFormat="1" ht="12.75" customHeight="1">
      <c r="A61" s="275"/>
      <c r="B61" s="263" t="s">
        <v>152</v>
      </c>
      <c r="C61" s="127" t="s">
        <v>104</v>
      </c>
      <c r="D61" s="58" t="s">
        <v>24</v>
      </c>
      <c r="E61" s="19"/>
      <c r="F61" s="58">
        <v>30</v>
      </c>
      <c r="G61" s="19">
        <v>2</v>
      </c>
      <c r="H61" s="58"/>
      <c r="I61" s="59"/>
      <c r="J61" s="61">
        <v>30</v>
      </c>
      <c r="K61" s="60"/>
      <c r="L61" s="50"/>
      <c r="M61" s="50"/>
      <c r="N61" s="47"/>
      <c r="O61" s="41"/>
      <c r="P61" s="164"/>
      <c r="Q61" s="41"/>
      <c r="R61" s="40"/>
      <c r="S61" s="58"/>
      <c r="T61" s="187"/>
      <c r="U61" s="41"/>
      <c r="V61" s="19"/>
      <c r="W61" s="41"/>
      <c r="X61" s="187">
        <v>30</v>
      </c>
      <c r="Y61" s="41"/>
      <c r="Z61" s="164"/>
    </row>
    <row r="62" spans="1:26" s="7" customFormat="1" ht="12.75" customHeight="1" thickBot="1">
      <c r="A62" s="275"/>
      <c r="B62" s="264" t="s">
        <v>106</v>
      </c>
      <c r="C62" s="130" t="s">
        <v>105</v>
      </c>
      <c r="D62" s="104" t="s">
        <v>24</v>
      </c>
      <c r="E62" s="103"/>
      <c r="F62" s="104">
        <v>20</v>
      </c>
      <c r="G62" s="103">
        <v>1</v>
      </c>
      <c r="H62" s="104"/>
      <c r="I62" s="131"/>
      <c r="J62" s="132">
        <v>20</v>
      </c>
      <c r="K62" s="109"/>
      <c r="L62" s="102"/>
      <c r="M62" s="102"/>
      <c r="N62" s="99"/>
      <c r="O62" s="108"/>
      <c r="P62" s="180"/>
      <c r="Q62" s="108"/>
      <c r="R62" s="107"/>
      <c r="S62" s="104"/>
      <c r="T62" s="189"/>
      <c r="U62" s="108"/>
      <c r="V62" s="103"/>
      <c r="W62" s="108"/>
      <c r="X62" s="189">
        <v>20</v>
      </c>
      <c r="Y62" s="108"/>
      <c r="Z62" s="180"/>
    </row>
    <row r="63" spans="1:26" s="7" customFormat="1" ht="12.75" customHeight="1" thickBot="1">
      <c r="A63" s="275"/>
      <c r="B63" s="267"/>
      <c r="C63" s="135"/>
      <c r="D63" s="136" t="s">
        <v>27</v>
      </c>
      <c r="E63" s="137" t="s">
        <v>107</v>
      </c>
      <c r="F63" s="136">
        <f aca="true" t="shared" si="2" ref="F63:Z63">SUM(F55:F62)</f>
        <v>180</v>
      </c>
      <c r="G63" s="137">
        <f>SUM(G55:G62)</f>
        <v>15</v>
      </c>
      <c r="H63" s="138">
        <f t="shared" si="2"/>
        <v>40</v>
      </c>
      <c r="I63" s="139">
        <f t="shared" si="2"/>
        <v>0</v>
      </c>
      <c r="J63" s="140">
        <f t="shared" si="2"/>
        <v>140</v>
      </c>
      <c r="K63" s="140">
        <f t="shared" si="2"/>
        <v>0</v>
      </c>
      <c r="L63" s="140">
        <f t="shared" si="2"/>
        <v>0</v>
      </c>
      <c r="M63" s="140">
        <f t="shared" si="2"/>
        <v>0</v>
      </c>
      <c r="N63" s="141">
        <f t="shared" si="2"/>
        <v>0</v>
      </c>
      <c r="O63" s="142">
        <f t="shared" si="2"/>
        <v>0</v>
      </c>
      <c r="P63" s="181">
        <f t="shared" si="2"/>
        <v>0</v>
      </c>
      <c r="Q63" s="142">
        <f t="shared" si="2"/>
        <v>0</v>
      </c>
      <c r="R63" s="141">
        <f t="shared" si="2"/>
        <v>0</v>
      </c>
      <c r="S63" s="142">
        <f t="shared" si="2"/>
        <v>0</v>
      </c>
      <c r="T63" s="181">
        <f t="shared" si="2"/>
        <v>0</v>
      </c>
      <c r="U63" s="142">
        <f t="shared" si="2"/>
        <v>40</v>
      </c>
      <c r="V63" s="141">
        <f t="shared" si="2"/>
        <v>60</v>
      </c>
      <c r="W63" s="142">
        <f t="shared" si="2"/>
        <v>0</v>
      </c>
      <c r="X63" s="181">
        <f t="shared" si="2"/>
        <v>80</v>
      </c>
      <c r="Y63" s="212">
        <f t="shared" si="2"/>
        <v>0</v>
      </c>
      <c r="Z63" s="276">
        <f t="shared" si="2"/>
        <v>0</v>
      </c>
    </row>
    <row r="64" spans="1:26" s="7" customFormat="1" ht="12.75" customHeight="1">
      <c r="A64" s="275"/>
      <c r="B64" s="313" t="s">
        <v>141</v>
      </c>
      <c r="C64" s="129" t="s">
        <v>108</v>
      </c>
      <c r="D64" s="18"/>
      <c r="E64" s="21"/>
      <c r="F64" s="24"/>
      <c r="G64" s="26"/>
      <c r="H64" s="133"/>
      <c r="I64" s="134"/>
      <c r="J64" s="22"/>
      <c r="K64" s="22"/>
      <c r="L64" s="22"/>
      <c r="M64" s="22"/>
      <c r="N64" s="23"/>
      <c r="O64" s="12"/>
      <c r="P64" s="171"/>
      <c r="Q64" s="12"/>
      <c r="R64" s="23"/>
      <c r="S64" s="12"/>
      <c r="T64" s="171"/>
      <c r="U64" s="12"/>
      <c r="V64" s="23"/>
      <c r="W64" s="12"/>
      <c r="X64" s="171"/>
      <c r="Y64" s="213"/>
      <c r="Z64" s="277"/>
    </row>
    <row r="65" spans="1:26" s="7" customFormat="1" ht="12.75" customHeight="1">
      <c r="A65" s="275"/>
      <c r="B65" s="436" t="s">
        <v>21</v>
      </c>
      <c r="C65" s="439" t="s">
        <v>119</v>
      </c>
      <c r="D65" s="424" t="s">
        <v>20</v>
      </c>
      <c r="E65" s="442" t="s">
        <v>26</v>
      </c>
      <c r="F65" s="445">
        <v>60</v>
      </c>
      <c r="G65" s="256">
        <v>2</v>
      </c>
      <c r="H65" s="462"/>
      <c r="I65" s="454"/>
      <c r="J65" s="464"/>
      <c r="K65" s="464"/>
      <c r="L65" s="464"/>
      <c r="M65" s="418">
        <v>60</v>
      </c>
      <c r="N65" s="442"/>
      <c r="O65" s="424"/>
      <c r="P65" s="430"/>
      <c r="Q65" s="448"/>
      <c r="R65" s="442"/>
      <c r="S65" s="424"/>
      <c r="T65" s="430"/>
      <c r="U65" s="448"/>
      <c r="V65" s="442">
        <v>15</v>
      </c>
      <c r="W65" s="424"/>
      <c r="X65" s="430">
        <v>15</v>
      </c>
      <c r="Y65" s="433"/>
      <c r="Z65" s="427">
        <v>30</v>
      </c>
    </row>
    <row r="66" spans="1:26" s="7" customFormat="1" ht="12.75" customHeight="1">
      <c r="A66" s="275"/>
      <c r="B66" s="436"/>
      <c r="C66" s="439"/>
      <c r="D66" s="424"/>
      <c r="E66" s="442"/>
      <c r="F66" s="445"/>
      <c r="G66" s="258">
        <v>3</v>
      </c>
      <c r="H66" s="462"/>
      <c r="I66" s="454"/>
      <c r="J66" s="464"/>
      <c r="K66" s="464"/>
      <c r="L66" s="464"/>
      <c r="M66" s="418"/>
      <c r="N66" s="442"/>
      <c r="O66" s="424"/>
      <c r="P66" s="430"/>
      <c r="Q66" s="448"/>
      <c r="R66" s="442"/>
      <c r="S66" s="424"/>
      <c r="T66" s="430"/>
      <c r="U66" s="448"/>
      <c r="V66" s="442"/>
      <c r="W66" s="424"/>
      <c r="X66" s="430"/>
      <c r="Y66" s="433"/>
      <c r="Z66" s="427"/>
    </row>
    <row r="67" spans="1:26" s="7" customFormat="1" ht="12.75" customHeight="1">
      <c r="A67" s="275"/>
      <c r="B67" s="437"/>
      <c r="C67" s="469"/>
      <c r="D67" s="460"/>
      <c r="E67" s="447"/>
      <c r="F67" s="461"/>
      <c r="G67" s="257">
        <v>6</v>
      </c>
      <c r="H67" s="463"/>
      <c r="I67" s="468"/>
      <c r="J67" s="465"/>
      <c r="K67" s="465"/>
      <c r="L67" s="465"/>
      <c r="M67" s="466"/>
      <c r="N67" s="447"/>
      <c r="O67" s="460"/>
      <c r="P67" s="450"/>
      <c r="Q67" s="449"/>
      <c r="R67" s="447"/>
      <c r="S67" s="460"/>
      <c r="T67" s="450"/>
      <c r="U67" s="449"/>
      <c r="V67" s="447"/>
      <c r="W67" s="460"/>
      <c r="X67" s="450"/>
      <c r="Y67" s="451"/>
      <c r="Z67" s="452"/>
    </row>
    <row r="68" spans="1:26" s="7" customFormat="1" ht="12.75" customHeight="1">
      <c r="A68" s="275"/>
      <c r="B68" s="435" t="s">
        <v>118</v>
      </c>
      <c r="C68" s="438" t="s">
        <v>120</v>
      </c>
      <c r="D68" s="423" t="s">
        <v>26</v>
      </c>
      <c r="E68" s="441" t="s">
        <v>28</v>
      </c>
      <c r="F68" s="444">
        <v>960</v>
      </c>
      <c r="G68" s="259">
        <v>6</v>
      </c>
      <c r="H68" s="444"/>
      <c r="I68" s="453"/>
      <c r="J68" s="417"/>
      <c r="K68" s="417"/>
      <c r="L68" s="417"/>
      <c r="M68" s="417"/>
      <c r="N68" s="420">
        <v>960</v>
      </c>
      <c r="O68" s="444"/>
      <c r="P68" s="426"/>
      <c r="Q68" s="432"/>
      <c r="R68" s="420">
        <v>160</v>
      </c>
      <c r="S68" s="423"/>
      <c r="T68" s="429">
        <v>160</v>
      </c>
      <c r="U68" s="456"/>
      <c r="V68" s="441">
        <v>160</v>
      </c>
      <c r="W68" s="423"/>
      <c r="X68" s="429">
        <v>320</v>
      </c>
      <c r="Y68" s="432"/>
      <c r="Z68" s="426">
        <v>160</v>
      </c>
    </row>
    <row r="69" spans="1:26" s="7" customFormat="1" ht="12.75" customHeight="1">
      <c r="A69" s="275"/>
      <c r="B69" s="436"/>
      <c r="C69" s="439"/>
      <c r="D69" s="424"/>
      <c r="E69" s="442"/>
      <c r="F69" s="445"/>
      <c r="G69" s="260">
        <v>6</v>
      </c>
      <c r="H69" s="445"/>
      <c r="I69" s="454"/>
      <c r="J69" s="418"/>
      <c r="K69" s="418"/>
      <c r="L69" s="418"/>
      <c r="M69" s="418"/>
      <c r="N69" s="421"/>
      <c r="O69" s="445"/>
      <c r="P69" s="427"/>
      <c r="Q69" s="433"/>
      <c r="R69" s="421"/>
      <c r="S69" s="424"/>
      <c r="T69" s="430"/>
      <c r="U69" s="448"/>
      <c r="V69" s="442"/>
      <c r="W69" s="424"/>
      <c r="X69" s="430"/>
      <c r="Y69" s="433"/>
      <c r="Z69" s="427"/>
    </row>
    <row r="70" spans="1:26" s="7" customFormat="1" ht="12.75" customHeight="1">
      <c r="A70" s="275"/>
      <c r="B70" s="436"/>
      <c r="C70" s="439"/>
      <c r="D70" s="424"/>
      <c r="E70" s="442"/>
      <c r="F70" s="445"/>
      <c r="G70" s="260">
        <v>6</v>
      </c>
      <c r="H70" s="445"/>
      <c r="I70" s="454"/>
      <c r="J70" s="418"/>
      <c r="K70" s="418"/>
      <c r="L70" s="418"/>
      <c r="M70" s="418"/>
      <c r="N70" s="421"/>
      <c r="O70" s="445"/>
      <c r="P70" s="427"/>
      <c r="Q70" s="433"/>
      <c r="R70" s="421"/>
      <c r="S70" s="424"/>
      <c r="T70" s="430"/>
      <c r="U70" s="448"/>
      <c r="V70" s="442"/>
      <c r="W70" s="424"/>
      <c r="X70" s="430"/>
      <c r="Y70" s="433"/>
      <c r="Z70" s="427"/>
    </row>
    <row r="71" spans="1:26" s="7" customFormat="1" ht="12.75" customHeight="1">
      <c r="A71" s="275"/>
      <c r="B71" s="436"/>
      <c r="C71" s="439"/>
      <c r="D71" s="424"/>
      <c r="E71" s="442"/>
      <c r="F71" s="445"/>
      <c r="G71" s="260">
        <v>12</v>
      </c>
      <c r="H71" s="445"/>
      <c r="I71" s="454"/>
      <c r="J71" s="418"/>
      <c r="K71" s="418"/>
      <c r="L71" s="418"/>
      <c r="M71" s="418"/>
      <c r="N71" s="421"/>
      <c r="O71" s="445"/>
      <c r="P71" s="427"/>
      <c r="Q71" s="433"/>
      <c r="R71" s="421"/>
      <c r="S71" s="424"/>
      <c r="T71" s="430"/>
      <c r="U71" s="448"/>
      <c r="V71" s="442"/>
      <c r="W71" s="424"/>
      <c r="X71" s="430"/>
      <c r="Y71" s="433"/>
      <c r="Z71" s="427"/>
    </row>
    <row r="72" spans="1:26" s="7" customFormat="1" ht="12.75" customHeight="1">
      <c r="A72" s="275"/>
      <c r="B72" s="437"/>
      <c r="C72" s="440"/>
      <c r="D72" s="425"/>
      <c r="E72" s="443"/>
      <c r="F72" s="446"/>
      <c r="G72" s="57">
        <v>6</v>
      </c>
      <c r="H72" s="446"/>
      <c r="I72" s="455"/>
      <c r="J72" s="419"/>
      <c r="K72" s="419"/>
      <c r="L72" s="419"/>
      <c r="M72" s="419"/>
      <c r="N72" s="422"/>
      <c r="O72" s="446"/>
      <c r="P72" s="428"/>
      <c r="Q72" s="434"/>
      <c r="R72" s="422"/>
      <c r="S72" s="425"/>
      <c r="T72" s="431"/>
      <c r="U72" s="457"/>
      <c r="V72" s="443"/>
      <c r="W72" s="425"/>
      <c r="X72" s="431"/>
      <c r="Y72" s="434"/>
      <c r="Z72" s="428"/>
    </row>
    <row r="73" spans="1:26" s="7" customFormat="1" ht="12.75" customHeight="1">
      <c r="A73" s="275"/>
      <c r="B73" s="470" t="s">
        <v>116</v>
      </c>
      <c r="C73" s="472" t="s">
        <v>121</v>
      </c>
      <c r="D73" s="323" t="s">
        <v>24</v>
      </c>
      <c r="E73" s="325" t="s">
        <v>199</v>
      </c>
      <c r="F73" s="474">
        <v>120</v>
      </c>
      <c r="G73" s="315">
        <v>4</v>
      </c>
      <c r="H73" s="474"/>
      <c r="I73" s="476"/>
      <c r="J73" s="394"/>
      <c r="K73" s="394"/>
      <c r="L73" s="394">
        <v>60</v>
      </c>
      <c r="M73" s="394"/>
      <c r="N73" s="478"/>
      <c r="O73" s="474"/>
      <c r="P73" s="480">
        <v>60</v>
      </c>
      <c r="Q73" s="482"/>
      <c r="R73" s="478">
        <v>60</v>
      </c>
      <c r="S73" s="484"/>
      <c r="T73" s="485"/>
      <c r="U73" s="486"/>
      <c r="V73" s="488"/>
      <c r="W73" s="484"/>
      <c r="X73" s="485"/>
      <c r="Y73" s="489"/>
      <c r="Z73" s="491"/>
    </row>
    <row r="74" spans="1:26" s="7" customFormat="1" ht="12.75" customHeight="1">
      <c r="A74" s="275"/>
      <c r="B74" s="471"/>
      <c r="C74" s="473"/>
      <c r="D74" s="324"/>
      <c r="E74" s="326"/>
      <c r="F74" s="475"/>
      <c r="G74" s="316">
        <v>4</v>
      </c>
      <c r="H74" s="475"/>
      <c r="I74" s="477"/>
      <c r="J74" s="395"/>
      <c r="K74" s="395"/>
      <c r="L74" s="395"/>
      <c r="M74" s="395"/>
      <c r="N74" s="479"/>
      <c r="O74" s="475"/>
      <c r="P74" s="481"/>
      <c r="Q74" s="483"/>
      <c r="R74" s="479"/>
      <c r="S74" s="425"/>
      <c r="T74" s="431"/>
      <c r="U74" s="487"/>
      <c r="V74" s="443"/>
      <c r="W74" s="425"/>
      <c r="X74" s="431"/>
      <c r="Y74" s="490"/>
      <c r="Z74" s="428"/>
    </row>
    <row r="75" spans="1:26" s="7" customFormat="1" ht="12.75" customHeight="1">
      <c r="A75" s="275"/>
      <c r="B75" s="268" t="s">
        <v>117</v>
      </c>
      <c r="C75" s="31" t="s">
        <v>122</v>
      </c>
      <c r="D75" s="5" t="s">
        <v>20</v>
      </c>
      <c r="E75" s="6" t="s">
        <v>20</v>
      </c>
      <c r="F75" s="46">
        <v>60</v>
      </c>
      <c r="G75" s="47">
        <v>0</v>
      </c>
      <c r="H75" s="48"/>
      <c r="I75" s="49"/>
      <c r="J75" s="50">
        <v>60</v>
      </c>
      <c r="K75" s="50"/>
      <c r="L75" s="50"/>
      <c r="M75" s="50"/>
      <c r="N75" s="47"/>
      <c r="O75" s="48"/>
      <c r="P75" s="165"/>
      <c r="Q75" s="48"/>
      <c r="R75" s="47"/>
      <c r="S75" s="46"/>
      <c r="T75" s="190">
        <v>30</v>
      </c>
      <c r="U75" s="46"/>
      <c r="V75" s="56">
        <v>30</v>
      </c>
      <c r="W75" s="28"/>
      <c r="X75" s="170"/>
      <c r="Y75" s="46"/>
      <c r="Z75" s="166"/>
    </row>
    <row r="76" spans="1:26" s="7" customFormat="1" ht="12.75" customHeight="1" thickBot="1">
      <c r="A76" s="275"/>
      <c r="B76" s="264" t="s">
        <v>115</v>
      </c>
      <c r="C76" s="143" t="s">
        <v>140</v>
      </c>
      <c r="D76" s="144" t="s">
        <v>24</v>
      </c>
      <c r="E76" s="145"/>
      <c r="F76" s="144">
        <v>30</v>
      </c>
      <c r="G76" s="96">
        <v>2</v>
      </c>
      <c r="H76" s="146">
        <v>30</v>
      </c>
      <c r="I76" s="105"/>
      <c r="J76" s="105"/>
      <c r="K76" s="105"/>
      <c r="L76" s="106"/>
      <c r="M76" s="105"/>
      <c r="N76" s="96"/>
      <c r="O76" s="97"/>
      <c r="P76" s="178"/>
      <c r="Q76" s="97"/>
      <c r="R76" s="147"/>
      <c r="S76" s="97"/>
      <c r="T76" s="178"/>
      <c r="U76" s="97"/>
      <c r="V76" s="96"/>
      <c r="W76" s="97">
        <v>30</v>
      </c>
      <c r="X76" s="192"/>
      <c r="Y76" s="98"/>
      <c r="Z76" s="192"/>
    </row>
    <row r="77" spans="1:26" s="7" customFormat="1" ht="12.75" customHeight="1" thickBot="1">
      <c r="A77" s="275"/>
      <c r="B77" s="269"/>
      <c r="C77" s="152"/>
      <c r="D77" s="153" t="s">
        <v>195</v>
      </c>
      <c r="E77" s="154" t="s">
        <v>189</v>
      </c>
      <c r="F77" s="153">
        <f aca="true" t="shared" si="3" ref="F77:Z77">SUM(F65:F76)</f>
        <v>1230</v>
      </c>
      <c r="G77" s="154">
        <f t="shared" si="3"/>
        <v>57</v>
      </c>
      <c r="H77" s="153">
        <f t="shared" si="3"/>
        <v>30</v>
      </c>
      <c r="I77" s="155">
        <f t="shared" si="3"/>
        <v>0</v>
      </c>
      <c r="J77" s="155">
        <f t="shared" si="3"/>
        <v>60</v>
      </c>
      <c r="K77" s="155">
        <f t="shared" si="3"/>
        <v>0</v>
      </c>
      <c r="L77" s="155">
        <f t="shared" si="3"/>
        <v>60</v>
      </c>
      <c r="M77" s="155">
        <f t="shared" si="3"/>
        <v>60</v>
      </c>
      <c r="N77" s="154">
        <f t="shared" si="3"/>
        <v>960</v>
      </c>
      <c r="O77" s="153">
        <f t="shared" si="3"/>
        <v>0</v>
      </c>
      <c r="P77" s="185">
        <f t="shared" si="3"/>
        <v>60</v>
      </c>
      <c r="Q77" s="153">
        <f t="shared" si="3"/>
        <v>0</v>
      </c>
      <c r="R77" s="154">
        <f t="shared" si="3"/>
        <v>220</v>
      </c>
      <c r="S77" s="153">
        <f t="shared" si="3"/>
        <v>0</v>
      </c>
      <c r="T77" s="185">
        <f>SUM(T65:T76)</f>
        <v>190</v>
      </c>
      <c r="U77" s="153">
        <f t="shared" si="3"/>
        <v>0</v>
      </c>
      <c r="V77" s="154">
        <f>SUM(V64:V76)</f>
        <v>205</v>
      </c>
      <c r="W77" s="153">
        <f t="shared" si="3"/>
        <v>30</v>
      </c>
      <c r="X77" s="185">
        <f t="shared" si="3"/>
        <v>335</v>
      </c>
      <c r="Y77" s="153">
        <f t="shared" si="3"/>
        <v>0</v>
      </c>
      <c r="Z77" s="185">
        <f t="shared" si="3"/>
        <v>190</v>
      </c>
    </row>
    <row r="78" spans="1:26" s="7" customFormat="1" ht="12.75" customHeight="1">
      <c r="A78" s="275"/>
      <c r="B78" s="270" t="s">
        <v>179</v>
      </c>
      <c r="C78" s="148"/>
      <c r="D78" s="149"/>
      <c r="E78" s="150"/>
      <c r="F78" s="149">
        <f>SUM(F32,F48,F63,F77-960)</f>
        <v>1140</v>
      </c>
      <c r="G78" s="150"/>
      <c r="H78" s="149">
        <f>SUM(H32,H48,H63,H77)</f>
        <v>420</v>
      </c>
      <c r="I78" s="151">
        <f>SUM(I32,I48,I63,I77)</f>
        <v>20</v>
      </c>
      <c r="J78" s="151">
        <f>SUM(J32,J48,J63,J77)</f>
        <v>480</v>
      </c>
      <c r="K78" s="151">
        <f>SUM(K32,K48,K63,K77)</f>
        <v>40</v>
      </c>
      <c r="L78" s="151">
        <f>SUM(L32,L48,L63,L77)</f>
        <v>60</v>
      </c>
      <c r="M78" s="151">
        <f>SUM(M32,M48,M64,M77)</f>
        <v>60</v>
      </c>
      <c r="N78" s="150">
        <f>SUM(N32,N48,N63,N77)</f>
        <v>960</v>
      </c>
      <c r="O78" s="357">
        <f>SUM(O32:P32,O48:P48,O63:P63,O77:P77)</f>
        <v>280</v>
      </c>
      <c r="P78" s="358"/>
      <c r="Q78" s="359">
        <f>SUM(Q32:R32,Q48:R48,Q63:R63,Q77,R73)</f>
        <v>190</v>
      </c>
      <c r="R78" s="360"/>
      <c r="S78" s="357">
        <f>SUM(S32:T32,S48:T48,S63:T63,S77+T75)</f>
        <v>230</v>
      </c>
      <c r="T78" s="358"/>
      <c r="U78" s="359">
        <f>SUM(U32:V32,U48:V48,U63:V63,U77,V65+V75)</f>
        <v>245</v>
      </c>
      <c r="V78" s="360"/>
      <c r="W78" s="357">
        <f>SUM(W32:X32,W48:X48,W63:X63,W77,X65)</f>
        <v>125</v>
      </c>
      <c r="X78" s="358"/>
      <c r="Y78" s="359">
        <f>SUM(Y32:Z32,Y48:Z48,Y63:Z63,Y77,Z65)</f>
        <v>70</v>
      </c>
      <c r="Z78" s="358"/>
    </row>
    <row r="79" spans="1:26" s="7" customFormat="1" ht="12.75" customHeight="1" thickBot="1">
      <c r="A79" s="275"/>
      <c r="B79" s="271" t="s">
        <v>190</v>
      </c>
      <c r="C79" s="156"/>
      <c r="D79" s="157"/>
      <c r="E79" s="158"/>
      <c r="F79" s="157"/>
      <c r="G79" s="159">
        <f>SUM(G32,G48,G63,G77)</f>
        <v>160</v>
      </c>
      <c r="H79" s="157"/>
      <c r="I79" s="160"/>
      <c r="J79" s="160"/>
      <c r="K79" s="160"/>
      <c r="L79" s="160"/>
      <c r="M79" s="160"/>
      <c r="N79" s="158"/>
      <c r="O79" s="413">
        <f>SUM(G12:G19,G34:G35,G74,G75)</f>
        <v>30</v>
      </c>
      <c r="P79" s="414"/>
      <c r="Q79" s="415">
        <f>SUM(G20:G26,G68,G74)</f>
        <v>30</v>
      </c>
      <c r="R79" s="416"/>
      <c r="S79" s="413">
        <f>SUM(G27:G31,G36:G40,G69)</f>
        <v>30</v>
      </c>
      <c r="T79" s="414"/>
      <c r="U79" s="415">
        <f>SUM(G41:G45,G55:G59,G65,G70)</f>
        <v>30</v>
      </c>
      <c r="V79" s="416"/>
      <c r="W79" s="413">
        <f>SUM(G60:G62,G66,G71,G76)</f>
        <v>22</v>
      </c>
      <c r="X79" s="414"/>
      <c r="Y79" s="415">
        <f>SUM(G46:G47,G67,G72)</f>
        <v>18</v>
      </c>
      <c r="Z79" s="414"/>
    </row>
    <row r="80" spans="2:26" s="7" customFormat="1" ht="16.5" customHeight="1"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</row>
    <row r="81" spans="2:26" s="7" customFormat="1" ht="34.5" customHeight="1" thickBot="1">
      <c r="B81" s="467" t="s">
        <v>139</v>
      </c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</row>
    <row r="82" spans="1:26" s="7" customFormat="1" ht="15.75" customHeight="1">
      <c r="A82" s="275"/>
      <c r="B82" s="404" t="s">
        <v>173</v>
      </c>
      <c r="C82" s="406" t="s">
        <v>22</v>
      </c>
      <c r="D82" s="366" t="s">
        <v>0</v>
      </c>
      <c r="E82" s="367"/>
      <c r="F82" s="368" t="s">
        <v>17</v>
      </c>
      <c r="G82" s="371" t="s">
        <v>1</v>
      </c>
      <c r="H82" s="374" t="s">
        <v>2</v>
      </c>
      <c r="I82" s="375"/>
      <c r="J82" s="375"/>
      <c r="K82" s="375"/>
      <c r="L82" s="375"/>
      <c r="M82" s="375"/>
      <c r="N82" s="376"/>
      <c r="O82" s="374" t="s">
        <v>201</v>
      </c>
      <c r="P82" s="375"/>
      <c r="Q82" s="375"/>
      <c r="R82" s="376"/>
      <c r="S82" s="374" t="s">
        <v>202</v>
      </c>
      <c r="T82" s="375"/>
      <c r="U82" s="375"/>
      <c r="V82" s="376"/>
      <c r="W82" s="374" t="s">
        <v>203</v>
      </c>
      <c r="X82" s="375"/>
      <c r="Y82" s="375"/>
      <c r="Z82" s="389"/>
    </row>
    <row r="83" spans="1:26" s="35" customFormat="1" ht="11.25" customHeight="1">
      <c r="A83" s="288"/>
      <c r="B83" s="404"/>
      <c r="C83" s="407"/>
      <c r="D83" s="384" t="s">
        <v>185</v>
      </c>
      <c r="E83" s="386" t="s">
        <v>10</v>
      </c>
      <c r="F83" s="369"/>
      <c r="G83" s="372"/>
      <c r="H83" s="377" t="s">
        <v>3</v>
      </c>
      <c r="I83" s="381" t="s">
        <v>4</v>
      </c>
      <c r="J83" s="381" t="s">
        <v>5</v>
      </c>
      <c r="K83" s="381"/>
      <c r="L83" s="381" t="s">
        <v>7</v>
      </c>
      <c r="M83" s="381" t="s">
        <v>8</v>
      </c>
      <c r="N83" s="379" t="s">
        <v>9</v>
      </c>
      <c r="O83" s="377" t="s">
        <v>11</v>
      </c>
      <c r="P83" s="378"/>
      <c r="Q83" s="377" t="s">
        <v>12</v>
      </c>
      <c r="R83" s="379"/>
      <c r="S83" s="377" t="s">
        <v>13</v>
      </c>
      <c r="T83" s="378"/>
      <c r="U83" s="377" t="s">
        <v>14</v>
      </c>
      <c r="V83" s="379"/>
      <c r="W83" s="377" t="s">
        <v>15</v>
      </c>
      <c r="X83" s="378"/>
      <c r="Y83" s="377" t="s">
        <v>16</v>
      </c>
      <c r="Z83" s="378"/>
    </row>
    <row r="84" spans="1:26" ht="12" customHeight="1" thickBot="1">
      <c r="A84" s="273"/>
      <c r="B84" s="405"/>
      <c r="C84" s="408"/>
      <c r="D84" s="385"/>
      <c r="E84" s="387"/>
      <c r="F84" s="370"/>
      <c r="G84" s="373"/>
      <c r="H84" s="388"/>
      <c r="I84" s="382"/>
      <c r="J84" s="118" t="s">
        <v>6</v>
      </c>
      <c r="K84" s="118" t="s">
        <v>3</v>
      </c>
      <c r="L84" s="382"/>
      <c r="M84" s="382"/>
      <c r="N84" s="383"/>
      <c r="O84" s="119" t="s">
        <v>18</v>
      </c>
      <c r="P84" s="161" t="s">
        <v>5</v>
      </c>
      <c r="Q84" s="119" t="s">
        <v>18</v>
      </c>
      <c r="R84" s="120" t="s">
        <v>5</v>
      </c>
      <c r="S84" s="119" t="s">
        <v>18</v>
      </c>
      <c r="T84" s="161" t="s">
        <v>5</v>
      </c>
      <c r="U84" s="119" t="s">
        <v>18</v>
      </c>
      <c r="V84" s="120" t="s">
        <v>5</v>
      </c>
      <c r="W84" s="119" t="s">
        <v>18</v>
      </c>
      <c r="X84" s="161" t="s">
        <v>5</v>
      </c>
      <c r="Y84" s="119" t="s">
        <v>18</v>
      </c>
      <c r="Z84" s="161" t="s">
        <v>5</v>
      </c>
    </row>
    <row r="85" spans="1:26" ht="12" customHeight="1">
      <c r="A85" s="273"/>
      <c r="B85" s="128" t="s">
        <v>174</v>
      </c>
      <c r="C85" s="219"/>
      <c r="D85" s="220"/>
      <c r="E85" s="221"/>
      <c r="F85" s="222"/>
      <c r="G85" s="223"/>
      <c r="H85" s="215"/>
      <c r="I85" s="218"/>
      <c r="J85" s="218"/>
      <c r="K85" s="218"/>
      <c r="L85" s="218"/>
      <c r="M85" s="218"/>
      <c r="N85" s="217"/>
      <c r="O85" s="215"/>
      <c r="P85" s="216"/>
      <c r="Q85" s="215"/>
      <c r="R85" s="217"/>
      <c r="S85" s="215"/>
      <c r="T85" s="216"/>
      <c r="U85" s="215"/>
      <c r="V85" s="217"/>
      <c r="W85" s="215"/>
      <c r="X85" s="216"/>
      <c r="Y85" s="215"/>
      <c r="Z85" s="216"/>
    </row>
    <row r="86" spans="1:26" ht="12.75" customHeight="1">
      <c r="A86" s="273"/>
      <c r="B86" s="286" t="s">
        <v>109</v>
      </c>
      <c r="C86" s="127" t="s">
        <v>155</v>
      </c>
      <c r="D86" s="58" t="s">
        <v>24</v>
      </c>
      <c r="E86" s="19"/>
      <c r="F86" s="58">
        <v>20</v>
      </c>
      <c r="G86" s="19">
        <v>2</v>
      </c>
      <c r="H86" s="58">
        <v>20</v>
      </c>
      <c r="I86" s="59"/>
      <c r="J86" s="61"/>
      <c r="K86" s="60"/>
      <c r="L86" s="50"/>
      <c r="M86" s="50"/>
      <c r="N86" s="47"/>
      <c r="O86" s="41"/>
      <c r="P86" s="164"/>
      <c r="Q86" s="41"/>
      <c r="R86" s="40"/>
      <c r="S86" s="58"/>
      <c r="T86" s="187"/>
      <c r="U86" s="58"/>
      <c r="V86" s="19"/>
      <c r="W86" s="58">
        <v>20</v>
      </c>
      <c r="X86" s="187"/>
      <c r="Y86" s="58"/>
      <c r="Z86" s="187"/>
    </row>
    <row r="87" spans="1:26" ht="24.75" customHeight="1">
      <c r="A87" s="273"/>
      <c r="B87" s="281" t="s">
        <v>114</v>
      </c>
      <c r="C87" s="127" t="s">
        <v>156</v>
      </c>
      <c r="D87" s="58" t="s">
        <v>24</v>
      </c>
      <c r="E87" s="19"/>
      <c r="F87" s="58">
        <v>20</v>
      </c>
      <c r="G87" s="19">
        <v>3</v>
      </c>
      <c r="H87" s="58"/>
      <c r="I87" s="59"/>
      <c r="J87" s="61">
        <v>20</v>
      </c>
      <c r="K87" s="60"/>
      <c r="L87" s="50"/>
      <c r="M87" s="50"/>
      <c r="N87" s="47"/>
      <c r="O87" s="41"/>
      <c r="P87" s="164"/>
      <c r="Q87" s="41"/>
      <c r="R87" s="40"/>
      <c r="S87" s="58"/>
      <c r="T87" s="187"/>
      <c r="U87" s="41"/>
      <c r="V87" s="19"/>
      <c r="W87" s="58"/>
      <c r="X87" s="187">
        <v>20</v>
      </c>
      <c r="Y87" s="58"/>
      <c r="Z87" s="187"/>
    </row>
    <row r="88" spans="1:26" ht="12.75" customHeight="1">
      <c r="A88" s="273"/>
      <c r="B88" s="280" t="s">
        <v>123</v>
      </c>
      <c r="C88" s="127" t="s">
        <v>157</v>
      </c>
      <c r="D88" s="58" t="s">
        <v>24</v>
      </c>
      <c r="E88" s="19"/>
      <c r="F88" s="58">
        <v>20</v>
      </c>
      <c r="G88" s="19">
        <v>3</v>
      </c>
      <c r="H88" s="58"/>
      <c r="I88" s="59"/>
      <c r="J88" s="61">
        <v>20</v>
      </c>
      <c r="K88" s="60"/>
      <c r="L88" s="50"/>
      <c r="M88" s="50"/>
      <c r="N88" s="47"/>
      <c r="O88" s="41"/>
      <c r="P88" s="164"/>
      <c r="Q88" s="41"/>
      <c r="R88" s="40"/>
      <c r="S88" s="58"/>
      <c r="T88" s="187"/>
      <c r="U88" s="41"/>
      <c r="V88" s="19"/>
      <c r="W88" s="58"/>
      <c r="X88" s="187">
        <v>20</v>
      </c>
      <c r="Y88" s="58"/>
      <c r="Z88" s="187"/>
    </row>
    <row r="89" spans="1:26" ht="12.75" customHeight="1">
      <c r="A89" s="273"/>
      <c r="B89" s="280" t="s">
        <v>110</v>
      </c>
      <c r="C89" s="127" t="s">
        <v>158</v>
      </c>
      <c r="D89" s="58"/>
      <c r="E89" s="19" t="s">
        <v>24</v>
      </c>
      <c r="F89" s="58">
        <v>30</v>
      </c>
      <c r="G89" s="19">
        <v>4</v>
      </c>
      <c r="H89" s="58"/>
      <c r="I89" s="59"/>
      <c r="J89" s="61"/>
      <c r="K89" s="61">
        <v>30</v>
      </c>
      <c r="L89" s="50"/>
      <c r="M89" s="50"/>
      <c r="N89" s="47"/>
      <c r="O89" s="41"/>
      <c r="P89" s="164"/>
      <c r="Q89" s="41"/>
      <c r="R89" s="40"/>
      <c r="S89" s="58"/>
      <c r="T89" s="187"/>
      <c r="U89" s="58"/>
      <c r="V89" s="19"/>
      <c r="W89" s="58"/>
      <c r="X89" s="187"/>
      <c r="Y89" s="58"/>
      <c r="Z89" s="187">
        <v>30</v>
      </c>
    </row>
    <row r="90" spans="1:26" ht="12.75" customHeight="1">
      <c r="A90" s="273"/>
      <c r="B90" s="281" t="s">
        <v>111</v>
      </c>
      <c r="C90" s="127" t="s">
        <v>159</v>
      </c>
      <c r="D90" s="58"/>
      <c r="E90" s="19" t="s">
        <v>24</v>
      </c>
      <c r="F90" s="58">
        <v>20</v>
      </c>
      <c r="G90" s="19">
        <v>3</v>
      </c>
      <c r="H90" s="58"/>
      <c r="I90" s="59"/>
      <c r="J90" s="61">
        <v>20</v>
      </c>
      <c r="K90" s="60"/>
      <c r="L90" s="50"/>
      <c r="M90" s="50"/>
      <c r="N90" s="47"/>
      <c r="O90" s="41"/>
      <c r="P90" s="164"/>
      <c r="Q90" s="41"/>
      <c r="R90" s="40"/>
      <c r="S90" s="58"/>
      <c r="T90" s="187"/>
      <c r="U90" s="41"/>
      <c r="V90" s="19"/>
      <c r="W90" s="58"/>
      <c r="X90" s="187"/>
      <c r="Y90" s="58"/>
      <c r="Z90" s="187">
        <v>20</v>
      </c>
    </row>
    <row r="91" spans="1:26" ht="12.75" customHeight="1">
      <c r="A91" s="273"/>
      <c r="B91" s="280" t="s">
        <v>112</v>
      </c>
      <c r="C91" s="127" t="s">
        <v>160</v>
      </c>
      <c r="D91" s="58"/>
      <c r="E91" s="19" t="s">
        <v>24</v>
      </c>
      <c r="F91" s="58">
        <v>20</v>
      </c>
      <c r="G91" s="19">
        <v>3</v>
      </c>
      <c r="H91" s="58"/>
      <c r="I91" s="59"/>
      <c r="J91" s="61">
        <v>20</v>
      </c>
      <c r="K91" s="60"/>
      <c r="L91" s="50"/>
      <c r="M91" s="50"/>
      <c r="N91" s="47"/>
      <c r="O91" s="41"/>
      <c r="P91" s="164"/>
      <c r="Q91" s="41"/>
      <c r="R91" s="40"/>
      <c r="S91" s="58"/>
      <c r="T91" s="187"/>
      <c r="U91" s="41"/>
      <c r="V91" s="19"/>
      <c r="W91" s="58"/>
      <c r="X91" s="187"/>
      <c r="Y91" s="58"/>
      <c r="Z91" s="187">
        <v>20</v>
      </c>
    </row>
    <row r="92" spans="1:26" ht="12.75" customHeight="1" thickBot="1">
      <c r="A92" s="273"/>
      <c r="B92" s="287" t="s">
        <v>113</v>
      </c>
      <c r="C92" s="130" t="s">
        <v>161</v>
      </c>
      <c r="D92" s="104"/>
      <c r="E92" s="103" t="s">
        <v>24</v>
      </c>
      <c r="F92" s="104">
        <v>20</v>
      </c>
      <c r="G92" s="103">
        <v>2</v>
      </c>
      <c r="H92" s="104"/>
      <c r="I92" s="131"/>
      <c r="J92" s="132">
        <v>20</v>
      </c>
      <c r="K92" s="109"/>
      <c r="L92" s="102"/>
      <c r="M92" s="102"/>
      <c r="N92" s="99"/>
      <c r="O92" s="108"/>
      <c r="P92" s="180"/>
      <c r="Q92" s="108"/>
      <c r="R92" s="107"/>
      <c r="S92" s="104"/>
      <c r="T92" s="189"/>
      <c r="U92" s="108"/>
      <c r="V92" s="103"/>
      <c r="W92" s="104"/>
      <c r="X92" s="189"/>
      <c r="Y92" s="104"/>
      <c r="Z92" s="189">
        <v>20</v>
      </c>
    </row>
    <row r="93" spans="1:26" ht="12.75" customHeight="1" thickBot="1">
      <c r="A93" s="273"/>
      <c r="B93" s="289"/>
      <c r="C93" s="152"/>
      <c r="D93" s="153" t="s">
        <v>27</v>
      </c>
      <c r="E93" s="154" t="s">
        <v>53</v>
      </c>
      <c r="F93" s="153">
        <f aca="true" t="shared" si="4" ref="F93:Z93">SUM(F86:F92)</f>
        <v>150</v>
      </c>
      <c r="G93" s="154">
        <f>SUM(G86:G92)</f>
        <v>20</v>
      </c>
      <c r="H93" s="153">
        <f t="shared" si="4"/>
        <v>20</v>
      </c>
      <c r="I93" s="155">
        <f t="shared" si="4"/>
        <v>0</v>
      </c>
      <c r="J93" s="155">
        <f t="shared" si="4"/>
        <v>100</v>
      </c>
      <c r="K93" s="155">
        <f t="shared" si="4"/>
        <v>30</v>
      </c>
      <c r="L93" s="155">
        <f t="shared" si="4"/>
        <v>0</v>
      </c>
      <c r="M93" s="155">
        <f t="shared" si="4"/>
        <v>0</v>
      </c>
      <c r="N93" s="154">
        <f t="shared" si="4"/>
        <v>0</v>
      </c>
      <c r="O93" s="153">
        <f t="shared" si="4"/>
        <v>0</v>
      </c>
      <c r="P93" s="185">
        <f t="shared" si="4"/>
        <v>0</v>
      </c>
      <c r="Q93" s="153">
        <f t="shared" si="4"/>
        <v>0</v>
      </c>
      <c r="R93" s="154">
        <f t="shared" si="4"/>
        <v>0</v>
      </c>
      <c r="S93" s="153">
        <f t="shared" si="4"/>
        <v>0</v>
      </c>
      <c r="T93" s="185">
        <f t="shared" si="4"/>
        <v>0</v>
      </c>
      <c r="U93" s="153">
        <f t="shared" si="4"/>
        <v>0</v>
      </c>
      <c r="V93" s="154">
        <f t="shared" si="4"/>
        <v>0</v>
      </c>
      <c r="W93" s="153">
        <f t="shared" si="4"/>
        <v>20</v>
      </c>
      <c r="X93" s="185">
        <f t="shared" si="4"/>
        <v>40</v>
      </c>
      <c r="Y93" s="153">
        <f t="shared" si="4"/>
        <v>0</v>
      </c>
      <c r="Z93" s="185">
        <f t="shared" si="4"/>
        <v>90</v>
      </c>
    </row>
    <row r="94" spans="1:26" ht="12.75" customHeight="1">
      <c r="A94" s="273"/>
      <c r="B94" s="270" t="s">
        <v>172</v>
      </c>
      <c r="C94" s="148"/>
      <c r="D94" s="149"/>
      <c r="E94" s="150"/>
      <c r="F94" s="149">
        <f>SUM(F93)</f>
        <v>150</v>
      </c>
      <c r="G94" s="150"/>
      <c r="H94" s="149">
        <f aca="true" t="shared" si="5" ref="H94:N94">SUM(H93)</f>
        <v>20</v>
      </c>
      <c r="I94" s="151">
        <f t="shared" si="5"/>
        <v>0</v>
      </c>
      <c r="J94" s="151">
        <f t="shared" si="5"/>
        <v>100</v>
      </c>
      <c r="K94" s="151">
        <f t="shared" si="5"/>
        <v>30</v>
      </c>
      <c r="L94" s="151">
        <f t="shared" si="5"/>
        <v>0</v>
      </c>
      <c r="M94" s="151">
        <f t="shared" si="5"/>
        <v>0</v>
      </c>
      <c r="N94" s="150">
        <f t="shared" si="5"/>
        <v>0</v>
      </c>
      <c r="O94" s="357">
        <f>SUM(O93:P93)</f>
        <v>0</v>
      </c>
      <c r="P94" s="358"/>
      <c r="Q94" s="359">
        <f>SUM(Q93:R93)</f>
        <v>0</v>
      </c>
      <c r="R94" s="360"/>
      <c r="S94" s="357">
        <f>SUM(S93:T93)</f>
        <v>0</v>
      </c>
      <c r="T94" s="358"/>
      <c r="U94" s="359">
        <f>SUM(U93:V93)</f>
        <v>0</v>
      </c>
      <c r="V94" s="360"/>
      <c r="W94" s="357">
        <f>SUM(W93:X93)</f>
        <v>60</v>
      </c>
      <c r="X94" s="358"/>
      <c r="Y94" s="359">
        <f>SUM(Y93:Z93)</f>
        <v>90</v>
      </c>
      <c r="Z94" s="358"/>
    </row>
    <row r="95" spans="1:26" ht="12.75" customHeight="1" thickBot="1">
      <c r="A95" s="273"/>
      <c r="B95" s="279" t="s">
        <v>177</v>
      </c>
      <c r="C95" s="227"/>
      <c r="D95" s="228"/>
      <c r="E95" s="229"/>
      <c r="F95" s="228"/>
      <c r="G95" s="230">
        <f>SUM(G93)</f>
        <v>20</v>
      </c>
      <c r="H95" s="228"/>
      <c r="I95" s="231"/>
      <c r="J95" s="231"/>
      <c r="K95" s="231"/>
      <c r="L95" s="231"/>
      <c r="M95" s="231"/>
      <c r="N95" s="229"/>
      <c r="O95" s="351"/>
      <c r="P95" s="352"/>
      <c r="Q95" s="353"/>
      <c r="R95" s="354"/>
      <c r="S95" s="351"/>
      <c r="T95" s="352"/>
      <c r="U95" s="353"/>
      <c r="V95" s="354"/>
      <c r="W95" s="351">
        <f>SUM(G86:G88)</f>
        <v>8</v>
      </c>
      <c r="X95" s="352"/>
      <c r="Y95" s="353">
        <f>SUM(G89:G92)</f>
        <v>12</v>
      </c>
      <c r="Z95" s="352"/>
    </row>
    <row r="96" spans="1:26" ht="12" customHeight="1">
      <c r="A96" s="273"/>
      <c r="B96" s="128" t="s">
        <v>175</v>
      </c>
      <c r="C96" s="219"/>
      <c r="D96" s="224"/>
      <c r="E96" s="225"/>
      <c r="F96" s="226"/>
      <c r="G96" s="223"/>
      <c r="H96" s="215"/>
      <c r="I96" s="218"/>
      <c r="J96" s="218"/>
      <c r="K96" s="218"/>
      <c r="L96" s="218"/>
      <c r="M96" s="218"/>
      <c r="N96" s="217"/>
      <c r="O96" s="215"/>
      <c r="P96" s="216"/>
      <c r="Q96" s="215"/>
      <c r="R96" s="217"/>
      <c r="S96" s="215"/>
      <c r="T96" s="216"/>
      <c r="U96" s="215"/>
      <c r="V96" s="217"/>
      <c r="W96" s="215"/>
      <c r="X96" s="216"/>
      <c r="Y96" s="215"/>
      <c r="Z96" s="216"/>
    </row>
    <row r="97" spans="1:26" ht="12" customHeight="1">
      <c r="A97" s="273"/>
      <c r="B97" s="280" t="s">
        <v>124</v>
      </c>
      <c r="C97" s="127" t="s">
        <v>162</v>
      </c>
      <c r="D97" s="58" t="s">
        <v>24</v>
      </c>
      <c r="E97" s="19"/>
      <c r="F97" s="58">
        <v>15</v>
      </c>
      <c r="G97" s="19">
        <v>2</v>
      </c>
      <c r="H97" s="58">
        <v>15</v>
      </c>
      <c r="I97" s="59"/>
      <c r="J97" s="81"/>
      <c r="K97" s="60"/>
      <c r="L97" s="50"/>
      <c r="M97" s="50"/>
      <c r="N97" s="47"/>
      <c r="O97" s="41"/>
      <c r="P97" s="164"/>
      <c r="Q97" s="41"/>
      <c r="R97" s="19"/>
      <c r="S97" s="58"/>
      <c r="T97" s="187"/>
      <c r="U97" s="214"/>
      <c r="V97" s="19"/>
      <c r="W97" s="58">
        <v>15</v>
      </c>
      <c r="X97" s="187"/>
      <c r="Y97" s="58"/>
      <c r="Z97" s="187"/>
    </row>
    <row r="98" spans="1:26" ht="12" customHeight="1">
      <c r="A98" s="273"/>
      <c r="B98" s="280" t="s">
        <v>129</v>
      </c>
      <c r="C98" s="127" t="s">
        <v>163</v>
      </c>
      <c r="D98" s="58" t="s">
        <v>24</v>
      </c>
      <c r="E98" s="19"/>
      <c r="F98" s="58">
        <v>15</v>
      </c>
      <c r="G98" s="19">
        <v>2</v>
      </c>
      <c r="H98" s="58"/>
      <c r="I98" s="59"/>
      <c r="J98" s="61">
        <v>15</v>
      </c>
      <c r="K98" s="60"/>
      <c r="L98" s="50"/>
      <c r="M98" s="50"/>
      <c r="N98" s="47"/>
      <c r="O98" s="41"/>
      <c r="P98" s="164"/>
      <c r="Q98" s="41"/>
      <c r="R98" s="40"/>
      <c r="S98" s="58"/>
      <c r="T98" s="187"/>
      <c r="U98" s="41"/>
      <c r="V98" s="19"/>
      <c r="W98" s="58"/>
      <c r="X98" s="187">
        <v>15</v>
      </c>
      <c r="Y98" s="58"/>
      <c r="Z98" s="187"/>
    </row>
    <row r="99" spans="1:26" ht="12" customHeight="1">
      <c r="A99" s="273"/>
      <c r="B99" s="281" t="s">
        <v>125</v>
      </c>
      <c r="C99" s="127" t="s">
        <v>164</v>
      </c>
      <c r="D99" s="58"/>
      <c r="E99" s="19" t="s">
        <v>24</v>
      </c>
      <c r="F99" s="58">
        <v>15</v>
      </c>
      <c r="G99" s="19">
        <v>2</v>
      </c>
      <c r="H99" s="58"/>
      <c r="I99" s="59"/>
      <c r="J99" s="61">
        <v>15</v>
      </c>
      <c r="K99" s="60"/>
      <c r="L99" s="50"/>
      <c r="M99" s="50"/>
      <c r="N99" s="47"/>
      <c r="O99" s="41"/>
      <c r="P99" s="164"/>
      <c r="Q99" s="41"/>
      <c r="R99" s="40"/>
      <c r="S99" s="58"/>
      <c r="T99" s="187"/>
      <c r="U99" s="58"/>
      <c r="V99" s="19"/>
      <c r="W99" s="58"/>
      <c r="X99" s="187">
        <v>15</v>
      </c>
      <c r="Y99" s="58"/>
      <c r="Z99" s="187"/>
    </row>
    <row r="100" spans="1:26" ht="12" customHeight="1">
      <c r="A100" s="273"/>
      <c r="B100" s="280" t="s">
        <v>133</v>
      </c>
      <c r="C100" s="127" t="s">
        <v>165</v>
      </c>
      <c r="D100" s="58"/>
      <c r="E100" s="19" t="s">
        <v>24</v>
      </c>
      <c r="F100" s="58">
        <v>15</v>
      </c>
      <c r="G100" s="19">
        <v>2</v>
      </c>
      <c r="H100" s="58"/>
      <c r="I100" s="59"/>
      <c r="J100" s="61">
        <v>15</v>
      </c>
      <c r="K100" s="60"/>
      <c r="L100" s="50"/>
      <c r="M100" s="50"/>
      <c r="N100" s="47"/>
      <c r="O100" s="41"/>
      <c r="P100" s="164"/>
      <c r="Q100" s="41"/>
      <c r="R100" s="40"/>
      <c r="S100" s="58"/>
      <c r="T100" s="187"/>
      <c r="U100" s="41"/>
      <c r="V100" s="19"/>
      <c r="W100" s="58"/>
      <c r="X100" s="187">
        <v>15</v>
      </c>
      <c r="Y100" s="58"/>
      <c r="Z100" s="187"/>
    </row>
    <row r="101" spans="1:26" ht="12" customHeight="1">
      <c r="A101" s="273"/>
      <c r="B101" s="280" t="s">
        <v>126</v>
      </c>
      <c r="C101" s="127" t="s">
        <v>166</v>
      </c>
      <c r="D101" s="58" t="s">
        <v>24</v>
      </c>
      <c r="E101" s="19"/>
      <c r="F101" s="58">
        <v>15</v>
      </c>
      <c r="G101" s="19">
        <v>2</v>
      </c>
      <c r="H101" s="58"/>
      <c r="I101" s="59"/>
      <c r="J101" s="61">
        <v>15</v>
      </c>
      <c r="K101" s="60"/>
      <c r="L101" s="50"/>
      <c r="M101" s="50"/>
      <c r="N101" s="47"/>
      <c r="O101" s="41"/>
      <c r="P101" s="164"/>
      <c r="Q101" s="41"/>
      <c r="R101" s="40"/>
      <c r="S101" s="58"/>
      <c r="T101" s="187"/>
      <c r="U101" s="58"/>
      <c r="V101" s="19"/>
      <c r="W101" s="58"/>
      <c r="X101" s="187"/>
      <c r="Y101" s="58"/>
      <c r="Z101" s="187">
        <v>15</v>
      </c>
    </row>
    <row r="102" spans="1:26" ht="12" customHeight="1">
      <c r="A102" s="273"/>
      <c r="B102" s="280" t="s">
        <v>127</v>
      </c>
      <c r="C102" s="127" t="s">
        <v>167</v>
      </c>
      <c r="D102" s="58"/>
      <c r="E102" s="19" t="s">
        <v>24</v>
      </c>
      <c r="F102" s="58">
        <v>15</v>
      </c>
      <c r="G102" s="19">
        <v>2</v>
      </c>
      <c r="H102" s="58"/>
      <c r="I102" s="59"/>
      <c r="J102" s="61">
        <v>15</v>
      </c>
      <c r="K102" s="60"/>
      <c r="L102" s="50"/>
      <c r="M102" s="50"/>
      <c r="N102" s="47"/>
      <c r="O102" s="41"/>
      <c r="P102" s="164"/>
      <c r="Q102" s="41"/>
      <c r="R102" s="40"/>
      <c r="S102" s="58"/>
      <c r="T102" s="187"/>
      <c r="U102" s="58"/>
      <c r="V102" s="19"/>
      <c r="W102" s="58"/>
      <c r="X102" s="187"/>
      <c r="Y102" s="58"/>
      <c r="Z102" s="187">
        <v>15</v>
      </c>
    </row>
    <row r="103" spans="1:26" ht="12" customHeight="1">
      <c r="A103" s="273"/>
      <c r="B103" s="281" t="s">
        <v>130</v>
      </c>
      <c r="C103" s="127" t="s">
        <v>168</v>
      </c>
      <c r="D103" s="58" t="s">
        <v>24</v>
      </c>
      <c r="E103" s="19"/>
      <c r="F103" s="58">
        <v>15</v>
      </c>
      <c r="G103" s="19">
        <v>2</v>
      </c>
      <c r="H103" s="58"/>
      <c r="I103" s="59"/>
      <c r="J103" s="61">
        <v>15</v>
      </c>
      <c r="K103" s="60"/>
      <c r="L103" s="50"/>
      <c r="M103" s="50"/>
      <c r="N103" s="47"/>
      <c r="O103" s="41"/>
      <c r="P103" s="164"/>
      <c r="Q103" s="41"/>
      <c r="R103" s="40"/>
      <c r="S103" s="58"/>
      <c r="T103" s="187"/>
      <c r="U103" s="41"/>
      <c r="V103" s="19"/>
      <c r="W103" s="58"/>
      <c r="X103" s="187"/>
      <c r="Y103" s="58"/>
      <c r="Z103" s="187">
        <v>15</v>
      </c>
    </row>
    <row r="104" spans="1:26" ht="12" customHeight="1">
      <c r="A104" s="273"/>
      <c r="B104" s="280" t="s">
        <v>128</v>
      </c>
      <c r="C104" s="127" t="s">
        <v>169</v>
      </c>
      <c r="D104" s="58"/>
      <c r="E104" s="19" t="s">
        <v>24</v>
      </c>
      <c r="F104" s="58">
        <v>15</v>
      </c>
      <c r="G104" s="19">
        <v>3</v>
      </c>
      <c r="H104" s="58"/>
      <c r="I104" s="59"/>
      <c r="J104" s="61">
        <v>15</v>
      </c>
      <c r="K104" s="60"/>
      <c r="L104" s="50"/>
      <c r="M104" s="50"/>
      <c r="N104" s="47"/>
      <c r="O104" s="41"/>
      <c r="P104" s="164"/>
      <c r="Q104" s="41"/>
      <c r="R104" s="40"/>
      <c r="S104" s="58"/>
      <c r="T104" s="187"/>
      <c r="U104" s="58"/>
      <c r="V104" s="19"/>
      <c r="W104" s="58"/>
      <c r="X104" s="187"/>
      <c r="Y104" s="58"/>
      <c r="Z104" s="187">
        <v>15</v>
      </c>
    </row>
    <row r="105" spans="1:26" ht="12" customHeight="1">
      <c r="A105" s="273"/>
      <c r="B105" s="280" t="s">
        <v>131</v>
      </c>
      <c r="C105" s="127" t="s">
        <v>170</v>
      </c>
      <c r="D105" s="58"/>
      <c r="E105" s="19" t="s">
        <v>24</v>
      </c>
      <c r="F105" s="58">
        <v>15</v>
      </c>
      <c r="G105" s="19">
        <v>1</v>
      </c>
      <c r="H105" s="58"/>
      <c r="I105" s="59"/>
      <c r="J105" s="61"/>
      <c r="K105" s="61">
        <v>15</v>
      </c>
      <c r="L105" s="50"/>
      <c r="M105" s="50"/>
      <c r="N105" s="47"/>
      <c r="O105" s="41"/>
      <c r="P105" s="164"/>
      <c r="Q105" s="41"/>
      <c r="R105" s="40"/>
      <c r="S105" s="58"/>
      <c r="T105" s="187"/>
      <c r="U105" s="41"/>
      <c r="V105" s="19"/>
      <c r="W105" s="58"/>
      <c r="X105" s="187"/>
      <c r="Y105" s="58"/>
      <c r="Z105" s="187">
        <v>15</v>
      </c>
    </row>
    <row r="106" spans="1:26" ht="12" customHeight="1" thickBot="1">
      <c r="A106" s="273"/>
      <c r="B106" s="282" t="s">
        <v>132</v>
      </c>
      <c r="C106" s="130" t="s">
        <v>171</v>
      </c>
      <c r="D106" s="104"/>
      <c r="E106" s="103" t="s">
        <v>24</v>
      </c>
      <c r="F106" s="104">
        <v>15</v>
      </c>
      <c r="G106" s="103">
        <v>2</v>
      </c>
      <c r="H106" s="104"/>
      <c r="I106" s="131"/>
      <c r="J106" s="132">
        <v>15</v>
      </c>
      <c r="K106" s="109"/>
      <c r="L106" s="102"/>
      <c r="M106" s="102"/>
      <c r="N106" s="99"/>
      <c r="O106" s="108"/>
      <c r="P106" s="180"/>
      <c r="Q106" s="108"/>
      <c r="R106" s="107"/>
      <c r="S106" s="104"/>
      <c r="T106" s="189"/>
      <c r="U106" s="108"/>
      <c r="V106" s="103"/>
      <c r="W106" s="104"/>
      <c r="X106" s="189"/>
      <c r="Y106" s="104"/>
      <c r="Z106" s="189">
        <v>15</v>
      </c>
    </row>
    <row r="107" spans="1:26" ht="12" customHeight="1" thickBot="1">
      <c r="A107" s="273"/>
      <c r="B107" s="290"/>
      <c r="C107" s="291"/>
      <c r="D107" s="292" t="s">
        <v>53</v>
      </c>
      <c r="E107" s="293" t="s">
        <v>134</v>
      </c>
      <c r="F107" s="292">
        <f aca="true" t="shared" si="6" ref="F107:Z107">SUM(F97:F106)</f>
        <v>150</v>
      </c>
      <c r="G107" s="293">
        <f t="shared" si="6"/>
        <v>20</v>
      </c>
      <c r="H107" s="294">
        <f t="shared" si="6"/>
        <v>15</v>
      </c>
      <c r="I107" s="295">
        <f t="shared" si="6"/>
        <v>0</v>
      </c>
      <c r="J107" s="295">
        <f t="shared" si="6"/>
        <v>120</v>
      </c>
      <c r="K107" s="295">
        <f t="shared" si="6"/>
        <v>15</v>
      </c>
      <c r="L107" s="295">
        <f t="shared" si="6"/>
        <v>0</v>
      </c>
      <c r="M107" s="295">
        <f t="shared" si="6"/>
        <v>0</v>
      </c>
      <c r="N107" s="296">
        <f t="shared" si="6"/>
        <v>0</v>
      </c>
      <c r="O107" s="292">
        <f t="shared" si="6"/>
        <v>0</v>
      </c>
      <c r="P107" s="297">
        <f t="shared" si="6"/>
        <v>0</v>
      </c>
      <c r="Q107" s="292">
        <f t="shared" si="6"/>
        <v>0</v>
      </c>
      <c r="R107" s="293">
        <f t="shared" si="6"/>
        <v>0</v>
      </c>
      <c r="S107" s="292">
        <f t="shared" si="6"/>
        <v>0</v>
      </c>
      <c r="T107" s="297">
        <f t="shared" si="6"/>
        <v>0</v>
      </c>
      <c r="U107" s="292">
        <f t="shared" si="6"/>
        <v>0</v>
      </c>
      <c r="V107" s="293">
        <f t="shared" si="6"/>
        <v>0</v>
      </c>
      <c r="W107" s="298">
        <f t="shared" si="6"/>
        <v>15</v>
      </c>
      <c r="X107" s="297">
        <f t="shared" si="6"/>
        <v>45</v>
      </c>
      <c r="Y107" s="292">
        <f t="shared" si="6"/>
        <v>0</v>
      </c>
      <c r="Z107" s="297">
        <f t="shared" si="6"/>
        <v>90</v>
      </c>
    </row>
    <row r="108" spans="1:26" ht="10.5">
      <c r="A108" s="273"/>
      <c r="B108" s="270" t="s">
        <v>176</v>
      </c>
      <c r="C108" s="148"/>
      <c r="D108" s="149"/>
      <c r="E108" s="150"/>
      <c r="F108" s="149">
        <f>SUM(F107)</f>
        <v>150</v>
      </c>
      <c r="G108" s="150"/>
      <c r="H108" s="149">
        <f aca="true" t="shared" si="7" ref="H108:N108">SUM(H107)</f>
        <v>15</v>
      </c>
      <c r="I108" s="151">
        <f t="shared" si="7"/>
        <v>0</v>
      </c>
      <c r="J108" s="151">
        <f t="shared" si="7"/>
        <v>120</v>
      </c>
      <c r="K108" s="151">
        <f t="shared" si="7"/>
        <v>15</v>
      </c>
      <c r="L108" s="151">
        <f t="shared" si="7"/>
        <v>0</v>
      </c>
      <c r="M108" s="151">
        <f t="shared" si="7"/>
        <v>0</v>
      </c>
      <c r="N108" s="150">
        <f t="shared" si="7"/>
        <v>0</v>
      </c>
      <c r="O108" s="357">
        <f>SUM(O107:P107)</f>
        <v>0</v>
      </c>
      <c r="P108" s="358"/>
      <c r="Q108" s="359">
        <f>SUM(Q107,R107)</f>
        <v>0</v>
      </c>
      <c r="R108" s="360"/>
      <c r="S108" s="357">
        <f>SUM(S107,T107)</f>
        <v>0</v>
      </c>
      <c r="T108" s="358"/>
      <c r="U108" s="359">
        <f>SUM(U107,V107)</f>
        <v>0</v>
      </c>
      <c r="V108" s="360"/>
      <c r="W108" s="357">
        <f>SUM(W107:X107)</f>
        <v>60</v>
      </c>
      <c r="X108" s="358"/>
      <c r="Y108" s="359">
        <f>SUM(Y107:Z107)</f>
        <v>90</v>
      </c>
      <c r="Z108" s="358"/>
    </row>
    <row r="109" spans="1:26" ht="10.5" thickBot="1">
      <c r="A109" s="273"/>
      <c r="B109" s="279" t="s">
        <v>178</v>
      </c>
      <c r="C109" s="227"/>
      <c r="D109" s="228"/>
      <c r="E109" s="229"/>
      <c r="F109" s="228"/>
      <c r="G109" s="230">
        <f>SUM(G107)</f>
        <v>20</v>
      </c>
      <c r="H109" s="228"/>
      <c r="I109" s="231"/>
      <c r="J109" s="231"/>
      <c r="K109" s="231"/>
      <c r="L109" s="231"/>
      <c r="M109" s="231"/>
      <c r="N109" s="229"/>
      <c r="O109" s="351"/>
      <c r="P109" s="352"/>
      <c r="Q109" s="353"/>
      <c r="R109" s="354"/>
      <c r="S109" s="351"/>
      <c r="T109" s="355"/>
      <c r="U109" s="356"/>
      <c r="V109" s="354"/>
      <c r="W109" s="351">
        <f>SUM(G97:G100)</f>
        <v>8</v>
      </c>
      <c r="X109" s="352"/>
      <c r="Y109" s="353">
        <f>SUM(G101:G106)</f>
        <v>12</v>
      </c>
      <c r="Z109" s="352"/>
    </row>
    <row r="110" spans="1:26" ht="4.5" customHeight="1" thickBot="1">
      <c r="A110" s="273"/>
      <c r="B110" s="236"/>
      <c r="C110" s="237"/>
      <c r="D110" s="237"/>
      <c r="E110" s="237"/>
      <c r="F110" s="238"/>
      <c r="G110" s="238"/>
      <c r="H110" s="239"/>
      <c r="I110" s="239"/>
      <c r="J110" s="239"/>
      <c r="K110" s="239"/>
      <c r="L110" s="239"/>
      <c r="M110" s="239"/>
      <c r="N110" s="239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78"/>
    </row>
    <row r="111" spans="1:26" ht="12.75" customHeight="1">
      <c r="A111" s="273"/>
      <c r="B111" s="283" t="s">
        <v>153</v>
      </c>
      <c r="C111" s="232"/>
      <c r="D111" s="233"/>
      <c r="E111" s="234"/>
      <c r="F111" s="233">
        <f>SUM(F78,F108)</f>
        <v>1290</v>
      </c>
      <c r="G111" s="234"/>
      <c r="H111" s="233">
        <f aca="true" t="shared" si="8" ref="H111:O111">SUM(H78,H108)</f>
        <v>435</v>
      </c>
      <c r="I111" s="235">
        <f t="shared" si="8"/>
        <v>20</v>
      </c>
      <c r="J111" s="235">
        <f t="shared" si="8"/>
        <v>600</v>
      </c>
      <c r="K111" s="235">
        <f t="shared" si="8"/>
        <v>55</v>
      </c>
      <c r="L111" s="235">
        <f t="shared" si="8"/>
        <v>60</v>
      </c>
      <c r="M111" s="235">
        <f t="shared" si="8"/>
        <v>60</v>
      </c>
      <c r="N111" s="234">
        <f t="shared" si="8"/>
        <v>960</v>
      </c>
      <c r="O111" s="341">
        <f t="shared" si="8"/>
        <v>280</v>
      </c>
      <c r="P111" s="345"/>
      <c r="Q111" s="343">
        <f>SUM(Q78,Q108)</f>
        <v>190</v>
      </c>
      <c r="R111" s="350"/>
      <c r="S111" s="341">
        <f>SUM(S78,S108)</f>
        <v>230</v>
      </c>
      <c r="T111" s="345"/>
      <c r="U111" s="343">
        <f>SUM(U78,U108)</f>
        <v>245</v>
      </c>
      <c r="V111" s="350"/>
      <c r="W111" s="341">
        <f>SUM(W78,W108)</f>
        <v>185</v>
      </c>
      <c r="X111" s="345"/>
      <c r="Y111" s="343">
        <f>SUM(Y78,Y108)</f>
        <v>160</v>
      </c>
      <c r="Z111" s="345"/>
    </row>
    <row r="112" spans="1:26" ht="12.75" customHeight="1">
      <c r="A112" s="273"/>
      <c r="B112" s="284" t="s">
        <v>191</v>
      </c>
      <c r="C112" s="244"/>
      <c r="D112" s="245"/>
      <c r="E112" s="246"/>
      <c r="F112" s="245"/>
      <c r="G112" s="247">
        <f>SUM(G79,G109)</f>
        <v>180</v>
      </c>
      <c r="H112" s="245"/>
      <c r="I112" s="248"/>
      <c r="J112" s="248"/>
      <c r="K112" s="248"/>
      <c r="L112" s="248"/>
      <c r="M112" s="248"/>
      <c r="N112" s="246"/>
      <c r="O112" s="346">
        <f>SUM(O79,O109)</f>
        <v>30</v>
      </c>
      <c r="P112" s="347"/>
      <c r="Q112" s="348">
        <f>SUM(Q79,Q109)</f>
        <v>30</v>
      </c>
      <c r="R112" s="349"/>
      <c r="S112" s="346">
        <f>SUM(S79,S109)</f>
        <v>30</v>
      </c>
      <c r="T112" s="347"/>
      <c r="U112" s="348">
        <f>SUM(U79,U109)</f>
        <v>30</v>
      </c>
      <c r="V112" s="349"/>
      <c r="W112" s="346">
        <f>SUM(W79,W109)</f>
        <v>30</v>
      </c>
      <c r="X112" s="347"/>
      <c r="Y112" s="348">
        <f>SUM(Y79,Y109)</f>
        <v>30</v>
      </c>
      <c r="Z112" s="347"/>
    </row>
    <row r="113" spans="1:26" ht="12.75" customHeight="1">
      <c r="A113" s="273"/>
      <c r="B113" s="283" t="s">
        <v>150</v>
      </c>
      <c r="C113" s="232"/>
      <c r="D113" s="241"/>
      <c r="E113" s="234"/>
      <c r="F113" s="242">
        <f>SUM(F68)</f>
        <v>960</v>
      </c>
      <c r="G113" s="243"/>
      <c r="H113" s="241"/>
      <c r="I113" s="235"/>
      <c r="J113" s="241"/>
      <c r="K113" s="235"/>
      <c r="L113" s="235"/>
      <c r="M113" s="241"/>
      <c r="N113" s="234"/>
      <c r="O113" s="341"/>
      <c r="P113" s="345"/>
      <c r="Q113" s="343">
        <f>SUM(R68:R72)</f>
        <v>160</v>
      </c>
      <c r="R113" s="350"/>
      <c r="S113" s="341">
        <f>T68</f>
        <v>160</v>
      </c>
      <c r="T113" s="345"/>
      <c r="U113" s="343">
        <f>SUM(V68:V72)</f>
        <v>160</v>
      </c>
      <c r="V113" s="350"/>
      <c r="W113" s="341">
        <f>X68</f>
        <v>320</v>
      </c>
      <c r="X113" s="345"/>
      <c r="Y113" s="343">
        <f>SUM(Z68:Z72)</f>
        <v>160</v>
      </c>
      <c r="Z113" s="345"/>
    </row>
    <row r="114" spans="1:26" ht="12.75" customHeight="1">
      <c r="A114" s="273"/>
      <c r="B114" s="284" t="s">
        <v>151</v>
      </c>
      <c r="C114" s="244"/>
      <c r="D114" s="251"/>
      <c r="E114" s="246"/>
      <c r="F114" s="245"/>
      <c r="G114" s="247">
        <f>SUM(G68:G72)</f>
        <v>36</v>
      </c>
      <c r="H114" s="251"/>
      <c r="I114" s="248"/>
      <c r="J114" s="251"/>
      <c r="K114" s="248"/>
      <c r="L114" s="248"/>
      <c r="M114" s="251"/>
      <c r="N114" s="246"/>
      <c r="O114" s="346"/>
      <c r="P114" s="347"/>
      <c r="Q114" s="348">
        <f>SUM(G68)</f>
        <v>6</v>
      </c>
      <c r="R114" s="349"/>
      <c r="S114" s="346">
        <f>SUM(G69)</f>
        <v>6</v>
      </c>
      <c r="T114" s="347"/>
      <c r="U114" s="348">
        <f>SUM(G69)</f>
        <v>6</v>
      </c>
      <c r="V114" s="349"/>
      <c r="W114" s="346">
        <f>SUM(G71)</f>
        <v>12</v>
      </c>
      <c r="X114" s="347"/>
      <c r="Y114" s="348">
        <f>SUM(G72)</f>
        <v>6</v>
      </c>
      <c r="Z114" s="347"/>
    </row>
    <row r="115" spans="1:26" ht="12.75" customHeight="1">
      <c r="A115" s="273"/>
      <c r="B115" s="284" t="s">
        <v>154</v>
      </c>
      <c r="C115" s="244"/>
      <c r="D115" s="251"/>
      <c r="E115" s="246"/>
      <c r="F115" s="245"/>
      <c r="G115" s="247">
        <v>49</v>
      </c>
      <c r="H115" s="251"/>
      <c r="I115" s="248"/>
      <c r="J115" s="251"/>
      <c r="K115" s="248"/>
      <c r="L115" s="248"/>
      <c r="M115" s="251"/>
      <c r="N115" s="246"/>
      <c r="O115" s="346"/>
      <c r="P115" s="347"/>
      <c r="Q115" s="348"/>
      <c r="R115" s="349"/>
      <c r="S115" s="249"/>
      <c r="T115" s="250"/>
      <c r="U115" s="348"/>
      <c r="V115" s="349"/>
      <c r="W115" s="249"/>
      <c r="X115" s="250"/>
      <c r="Y115" s="348"/>
      <c r="Z115" s="347"/>
    </row>
    <row r="116" spans="1:26" ht="12.75" customHeight="1">
      <c r="A116" s="273"/>
      <c r="B116" s="283" t="s">
        <v>197</v>
      </c>
      <c r="C116" s="232"/>
      <c r="D116" s="241"/>
      <c r="E116" s="234"/>
      <c r="F116" s="242">
        <f>SUM(F77,F108)</f>
        <v>1380</v>
      </c>
      <c r="G116" s="243"/>
      <c r="H116" s="241"/>
      <c r="I116" s="235"/>
      <c r="J116" s="241"/>
      <c r="K116" s="235"/>
      <c r="L116" s="235"/>
      <c r="M116" s="241"/>
      <c r="N116" s="234"/>
      <c r="O116" s="341">
        <f>SUM(O77:P77)</f>
        <v>60</v>
      </c>
      <c r="P116" s="342"/>
      <c r="Q116" s="343">
        <f>SUM(Q77:R77)</f>
        <v>220</v>
      </c>
      <c r="R116" s="344"/>
      <c r="S116" s="341">
        <f>SUM(S77,T77)</f>
        <v>190</v>
      </c>
      <c r="T116" s="342"/>
      <c r="U116" s="343">
        <f>SUM(U77,V77)</f>
        <v>205</v>
      </c>
      <c r="V116" s="344"/>
      <c r="W116" s="341">
        <f>SUM(W77:X77,W107,X107)</f>
        <v>425</v>
      </c>
      <c r="X116" s="345"/>
      <c r="Y116" s="343">
        <f>SUM(Y77,Z77,Y107:Z107)</f>
        <v>280</v>
      </c>
      <c r="Z116" s="345"/>
    </row>
    <row r="117" spans="1:26" ht="19.5" customHeight="1">
      <c r="A117" s="273"/>
      <c r="B117" s="284" t="s">
        <v>198</v>
      </c>
      <c r="C117" s="244"/>
      <c r="D117" s="251"/>
      <c r="E117" s="246"/>
      <c r="F117" s="245"/>
      <c r="G117" s="314">
        <f>SUM(G77,G109)</f>
        <v>77</v>
      </c>
      <c r="H117" s="251"/>
      <c r="I117" s="248"/>
      <c r="J117" s="251"/>
      <c r="K117" s="248"/>
      <c r="L117" s="248"/>
      <c r="M117" s="251"/>
      <c r="N117" s="246"/>
      <c r="O117" s="337">
        <f>SUM(G74:G75)</f>
        <v>4</v>
      </c>
      <c r="P117" s="338"/>
      <c r="Q117" s="339">
        <f>SUM(G68)</f>
        <v>6</v>
      </c>
      <c r="R117" s="340"/>
      <c r="S117" s="337">
        <f>G69</f>
        <v>6</v>
      </c>
      <c r="T117" s="338"/>
      <c r="U117" s="339">
        <f>SUM(G65+G70)</f>
        <v>8</v>
      </c>
      <c r="V117" s="340"/>
      <c r="W117" s="337">
        <f>SUM(G66,G71,G76,G97:G100)</f>
        <v>25</v>
      </c>
      <c r="X117" s="332"/>
      <c r="Y117" s="331">
        <f>SUM(G67,G72,G101:G106)</f>
        <v>24</v>
      </c>
      <c r="Z117" s="332"/>
    </row>
    <row r="118" spans="1:26" ht="12.75" customHeight="1" thickBot="1">
      <c r="A118" s="273"/>
      <c r="B118" s="285" t="s">
        <v>52</v>
      </c>
      <c r="C118" s="252"/>
      <c r="D118" s="253"/>
      <c r="E118" s="254"/>
      <c r="F118" s="253"/>
      <c r="G118" s="254"/>
      <c r="H118" s="253"/>
      <c r="I118" s="255"/>
      <c r="J118" s="253"/>
      <c r="K118" s="255"/>
      <c r="L118" s="255"/>
      <c r="M118" s="253"/>
      <c r="N118" s="254"/>
      <c r="O118" s="333">
        <v>2</v>
      </c>
      <c r="P118" s="334"/>
      <c r="Q118" s="335">
        <v>3</v>
      </c>
      <c r="R118" s="336"/>
      <c r="S118" s="333">
        <v>1</v>
      </c>
      <c r="T118" s="334"/>
      <c r="U118" s="335"/>
      <c r="V118" s="335"/>
      <c r="W118" s="333"/>
      <c r="X118" s="334"/>
      <c r="Y118" s="335"/>
      <c r="Z118" s="334"/>
    </row>
    <row r="119" spans="2:26" ht="4.5" customHeight="1">
      <c r="B119" s="8"/>
      <c r="C119" s="8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2"/>
    </row>
    <row r="120" spans="2:26" ht="12.75" customHeight="1">
      <c r="B120" s="403" t="s">
        <v>180</v>
      </c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</row>
    <row r="121" spans="2:26" ht="12.75" customHeight="1">
      <c r="B121" s="86" t="s">
        <v>196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2:26" ht="12.75" customHeight="1">
      <c r="B122" s="403" t="s">
        <v>181</v>
      </c>
      <c r="C122" s="40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</row>
    <row r="123" spans="2:26" ht="12.75" customHeight="1">
      <c r="B123" s="403" t="s">
        <v>182</v>
      </c>
      <c r="C123" s="403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403"/>
      <c r="X123" s="403"/>
      <c r="Y123" s="403"/>
      <c r="Z123" s="403"/>
    </row>
    <row r="124" spans="2:26" ht="12.75" customHeight="1">
      <c r="B124" s="403" t="s">
        <v>183</v>
      </c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</row>
    <row r="125" ht="9.75">
      <c r="B125" s="72"/>
    </row>
    <row r="126" ht="9.75">
      <c r="B126" s="85"/>
    </row>
    <row r="140" spans="2:26" ht="11.25">
      <c r="B140" s="402"/>
      <c r="C140" s="402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  <c r="Y140" s="402"/>
      <c r="Z140" s="402"/>
    </row>
    <row r="141" spans="2:26" ht="11.25">
      <c r="B141" s="402"/>
      <c r="C141" s="402"/>
      <c r="D141" s="402"/>
      <c r="E141" s="402"/>
      <c r="F141" s="402"/>
      <c r="G141" s="402"/>
      <c r="H141" s="402"/>
      <c r="I141" s="402"/>
      <c r="J141" s="402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402"/>
      <c r="W141" s="402"/>
      <c r="X141" s="402"/>
      <c r="Y141" s="402"/>
      <c r="Z141" s="402"/>
    </row>
  </sheetData>
  <sheetProtection/>
  <mergeCells count="262">
    <mergeCell ref="U73:U74"/>
    <mergeCell ref="V73:V74"/>
    <mergeCell ref="W73:W74"/>
    <mergeCell ref="X73:X74"/>
    <mergeCell ref="Y73:Y74"/>
    <mergeCell ref="Z73:Z74"/>
    <mergeCell ref="O73:O74"/>
    <mergeCell ref="P73:P74"/>
    <mergeCell ref="Q73:Q74"/>
    <mergeCell ref="R73:R74"/>
    <mergeCell ref="S73:S74"/>
    <mergeCell ref="T73:T74"/>
    <mergeCell ref="I73:I74"/>
    <mergeCell ref="J73:J74"/>
    <mergeCell ref="K73:K74"/>
    <mergeCell ref="L73:L74"/>
    <mergeCell ref="M73:M74"/>
    <mergeCell ref="N73:N74"/>
    <mergeCell ref="B73:B74"/>
    <mergeCell ref="C73:C74"/>
    <mergeCell ref="D73:D74"/>
    <mergeCell ref="E73:E74"/>
    <mergeCell ref="F73:F74"/>
    <mergeCell ref="H73:H74"/>
    <mergeCell ref="W113:X113"/>
    <mergeCell ref="B122:Z122"/>
    <mergeCell ref="B124:Z124"/>
    <mergeCell ref="B123:Z123"/>
    <mergeCell ref="O113:P113"/>
    <mergeCell ref="Q113:R113"/>
    <mergeCell ref="S113:T113"/>
    <mergeCell ref="U113:V113"/>
    <mergeCell ref="Y113:Z113"/>
    <mergeCell ref="Y116:Z116"/>
    <mergeCell ref="B81:Z81"/>
    <mergeCell ref="I65:I67"/>
    <mergeCell ref="J65:J67"/>
    <mergeCell ref="K65:K67"/>
    <mergeCell ref="O65:O67"/>
    <mergeCell ref="P65:P67"/>
    <mergeCell ref="B65:B67"/>
    <mergeCell ref="C65:C67"/>
    <mergeCell ref="D65:D67"/>
    <mergeCell ref="E65:E67"/>
    <mergeCell ref="B4:Z4"/>
    <mergeCell ref="B6:Z6"/>
    <mergeCell ref="B5:Z5"/>
    <mergeCell ref="W65:W67"/>
    <mergeCell ref="F65:F67"/>
    <mergeCell ref="H65:H67"/>
    <mergeCell ref="L65:L67"/>
    <mergeCell ref="M65:M67"/>
    <mergeCell ref="R65:R67"/>
    <mergeCell ref="S65:S67"/>
    <mergeCell ref="I68:I72"/>
    <mergeCell ref="V65:V67"/>
    <mergeCell ref="N68:N72"/>
    <mergeCell ref="O68:O72"/>
    <mergeCell ref="P68:P72"/>
    <mergeCell ref="Q68:Q72"/>
    <mergeCell ref="U68:U72"/>
    <mergeCell ref="V68:V72"/>
    <mergeCell ref="T68:T72"/>
    <mergeCell ref="T65:T67"/>
    <mergeCell ref="N65:N67"/>
    <mergeCell ref="Q65:Q67"/>
    <mergeCell ref="U65:U67"/>
    <mergeCell ref="X65:X67"/>
    <mergeCell ref="Y65:Y67"/>
    <mergeCell ref="Z65:Z67"/>
    <mergeCell ref="Z68:Z72"/>
    <mergeCell ref="W68:W72"/>
    <mergeCell ref="X68:X72"/>
    <mergeCell ref="Y68:Y72"/>
    <mergeCell ref="B68:B72"/>
    <mergeCell ref="C68:C72"/>
    <mergeCell ref="D68:D72"/>
    <mergeCell ref="E68:E72"/>
    <mergeCell ref="F68:F72"/>
    <mergeCell ref="H68:H72"/>
    <mergeCell ref="J68:J72"/>
    <mergeCell ref="K68:K72"/>
    <mergeCell ref="L68:L72"/>
    <mergeCell ref="M68:M72"/>
    <mergeCell ref="R68:R72"/>
    <mergeCell ref="S68:S72"/>
    <mergeCell ref="O78:P78"/>
    <mergeCell ref="Q78:R78"/>
    <mergeCell ref="S78:T78"/>
    <mergeCell ref="U78:V78"/>
    <mergeCell ref="W78:X78"/>
    <mergeCell ref="Y78:Z78"/>
    <mergeCell ref="O79:P79"/>
    <mergeCell ref="Q79:R79"/>
    <mergeCell ref="S79:T79"/>
    <mergeCell ref="U79:V79"/>
    <mergeCell ref="W79:X79"/>
    <mergeCell ref="Y79:Z79"/>
    <mergeCell ref="B7:Z7"/>
    <mergeCell ref="Y9:Z9"/>
    <mergeCell ref="H9:H10"/>
    <mergeCell ref="I9:I10"/>
    <mergeCell ref="L9:L10"/>
    <mergeCell ref="B8:B10"/>
    <mergeCell ref="M9:M10"/>
    <mergeCell ref="C8:C10"/>
    <mergeCell ref="D8:E8"/>
    <mergeCell ref="D9:D10"/>
    <mergeCell ref="E9:E10"/>
    <mergeCell ref="F8:F10"/>
    <mergeCell ref="S8:V8"/>
    <mergeCell ref="N9:N10"/>
    <mergeCell ref="O9:P9"/>
    <mergeCell ref="G8:G10"/>
    <mergeCell ref="H8:N8"/>
    <mergeCell ref="J9:K9"/>
    <mergeCell ref="O8:R8"/>
    <mergeCell ref="G82:G84"/>
    <mergeCell ref="H82:N82"/>
    <mergeCell ref="B1:Z1"/>
    <mergeCell ref="B2:Z2"/>
    <mergeCell ref="B3:Z3"/>
    <mergeCell ref="W9:X9"/>
    <mergeCell ref="W8:Z8"/>
    <mergeCell ref="U9:V9"/>
    <mergeCell ref="Q9:R9"/>
    <mergeCell ref="S9:T9"/>
    <mergeCell ref="L83:L84"/>
    <mergeCell ref="M83:M84"/>
    <mergeCell ref="N83:N84"/>
    <mergeCell ref="B141:Z141"/>
    <mergeCell ref="B140:Z140"/>
    <mergeCell ref="B120:Z120"/>
    <mergeCell ref="B82:B84"/>
    <mergeCell ref="C82:C84"/>
    <mergeCell ref="D82:E82"/>
    <mergeCell ref="F82:F84"/>
    <mergeCell ref="T17:T18"/>
    <mergeCell ref="U17:U18"/>
    <mergeCell ref="V17:V18"/>
    <mergeCell ref="W82:Z82"/>
    <mergeCell ref="D83:D84"/>
    <mergeCell ref="E83:E84"/>
    <mergeCell ref="H83:H84"/>
    <mergeCell ref="I83:I84"/>
    <mergeCell ref="J83:K83"/>
    <mergeCell ref="Y83:Z83"/>
    <mergeCell ref="L17:L18"/>
    <mergeCell ref="M17:M18"/>
    <mergeCell ref="N17:N18"/>
    <mergeCell ref="Q17:Q18"/>
    <mergeCell ref="R17:R18"/>
    <mergeCell ref="S17:S18"/>
    <mergeCell ref="O95:P95"/>
    <mergeCell ref="Q95:R95"/>
    <mergeCell ref="S95:T95"/>
    <mergeCell ref="U95:V95"/>
    <mergeCell ref="B17:B18"/>
    <mergeCell ref="C17:C18"/>
    <mergeCell ref="F17:F18"/>
    <mergeCell ref="H17:H18"/>
    <mergeCell ref="I17:I18"/>
    <mergeCell ref="O83:P83"/>
    <mergeCell ref="Q83:R83"/>
    <mergeCell ref="S83:T83"/>
    <mergeCell ref="Y94:Z94"/>
    <mergeCell ref="W51:Z51"/>
    <mergeCell ref="W94:X94"/>
    <mergeCell ref="W52:X52"/>
    <mergeCell ref="W83:X83"/>
    <mergeCell ref="Q52:R52"/>
    <mergeCell ref="Y52:Z52"/>
    <mergeCell ref="U83:V83"/>
    <mergeCell ref="D52:D53"/>
    <mergeCell ref="E52:E53"/>
    <mergeCell ref="H52:H53"/>
    <mergeCell ref="I52:I53"/>
    <mergeCell ref="J52:K52"/>
    <mergeCell ref="L52:L53"/>
    <mergeCell ref="M52:M53"/>
    <mergeCell ref="N52:N53"/>
    <mergeCell ref="S51:V51"/>
    <mergeCell ref="O94:P94"/>
    <mergeCell ref="Q94:R94"/>
    <mergeCell ref="S94:T94"/>
    <mergeCell ref="U94:V94"/>
    <mergeCell ref="O82:R82"/>
    <mergeCell ref="S82:V82"/>
    <mergeCell ref="O52:P52"/>
    <mergeCell ref="U52:V52"/>
    <mergeCell ref="Y109:Z109"/>
    <mergeCell ref="W95:X95"/>
    <mergeCell ref="Y95:Z95"/>
    <mergeCell ref="W109:X109"/>
    <mergeCell ref="S108:T108"/>
    <mergeCell ref="U108:V108"/>
    <mergeCell ref="W108:X108"/>
    <mergeCell ref="Y108:Z108"/>
    <mergeCell ref="B80:Z80"/>
    <mergeCell ref="Q111:R111"/>
    <mergeCell ref="S111:T111"/>
    <mergeCell ref="B51:B53"/>
    <mergeCell ref="C51:C53"/>
    <mergeCell ref="D51:E51"/>
    <mergeCell ref="F51:F53"/>
    <mergeCell ref="G51:G53"/>
    <mergeCell ref="H51:N51"/>
    <mergeCell ref="O51:R51"/>
    <mergeCell ref="S52:T52"/>
    <mergeCell ref="O109:P109"/>
    <mergeCell ref="Q109:R109"/>
    <mergeCell ref="S109:T109"/>
    <mergeCell ref="U109:V109"/>
    <mergeCell ref="O108:P108"/>
    <mergeCell ref="Q108:R108"/>
    <mergeCell ref="U111:V111"/>
    <mergeCell ref="Y111:Z111"/>
    <mergeCell ref="O112:P112"/>
    <mergeCell ref="Q112:R112"/>
    <mergeCell ref="U112:V112"/>
    <mergeCell ref="Y112:Z112"/>
    <mergeCell ref="S112:T112"/>
    <mergeCell ref="W112:X112"/>
    <mergeCell ref="W111:X111"/>
    <mergeCell ref="O111:P111"/>
    <mergeCell ref="O114:P114"/>
    <mergeCell ref="Q114:R114"/>
    <mergeCell ref="U114:V114"/>
    <mergeCell ref="Y114:Z114"/>
    <mergeCell ref="O115:P115"/>
    <mergeCell ref="Q115:R115"/>
    <mergeCell ref="U115:V115"/>
    <mergeCell ref="Y115:Z115"/>
    <mergeCell ref="S114:T114"/>
    <mergeCell ref="W114:X114"/>
    <mergeCell ref="U117:V117"/>
    <mergeCell ref="W117:X117"/>
    <mergeCell ref="O116:P116"/>
    <mergeCell ref="Q116:R116"/>
    <mergeCell ref="S116:T116"/>
    <mergeCell ref="U116:V116"/>
    <mergeCell ref="W116:X116"/>
    <mergeCell ref="Y117:Z117"/>
    <mergeCell ref="O118:P118"/>
    <mergeCell ref="Q118:R118"/>
    <mergeCell ref="S118:T118"/>
    <mergeCell ref="U118:V118"/>
    <mergeCell ref="W118:X118"/>
    <mergeCell ref="Y118:Z118"/>
    <mergeCell ref="O117:P117"/>
    <mergeCell ref="Q117:R117"/>
    <mergeCell ref="S117:T117"/>
    <mergeCell ref="W17:W18"/>
    <mergeCell ref="X17:X18"/>
    <mergeCell ref="Y17:Y18"/>
    <mergeCell ref="Z17:Z18"/>
    <mergeCell ref="D17:D18"/>
    <mergeCell ref="E17:E18"/>
    <mergeCell ref="J17:J18"/>
    <mergeCell ref="O17:O18"/>
    <mergeCell ref="P17:P18"/>
    <mergeCell ref="K17:K18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3" r:id="rId1"/>
  <rowBreaks count="3" manualBreakCount="3">
    <brk id="49" max="26" man="1"/>
    <brk id="80" max="255" man="1"/>
    <brk id="124" min="1" max="2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2019-03-01T10:17:28Z</cp:lastPrinted>
  <dcterms:created xsi:type="dcterms:W3CDTF">1997-02-26T13:46:56Z</dcterms:created>
  <dcterms:modified xsi:type="dcterms:W3CDTF">2021-06-16T11:46:45Z</dcterms:modified>
  <cp:category/>
  <cp:version/>
  <cp:contentType/>
  <cp:contentStatus/>
</cp:coreProperties>
</file>