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PEDAGOGIKA SPECJALNA\PEDAGOGIKA SPECJALNA_od 2021-2022\Właściwe siatki\"/>
    </mc:Choice>
  </mc:AlternateContent>
  <bookViews>
    <workbookView xWindow="0" yWindow="0" windowWidth="19200" windowHeight="7050" tabRatio="500"/>
  </bookViews>
  <sheets>
    <sheet name="PED. SPEC. II stopnia ST" sheetId="1" r:id="rId1"/>
  </sheets>
  <definedNames>
    <definedName name="_xlnm.Print_Area" localSheetId="0">'PED. SPEC. II stopnia ST'!$A$1:$V$84</definedName>
    <definedName name="Print_Area_0" localSheetId="0">'PED. SPEC. II stopnia ST'!$A$1:$V$86</definedName>
    <definedName name="Print_Area_0_0" localSheetId="0">'PED. SPEC. II stopnia ST'!$A$1:$V$86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77" i="1" l="1"/>
  <c r="Q77" i="1"/>
  <c r="F77" i="1"/>
  <c r="T75" i="1"/>
  <c r="Q75" i="1"/>
  <c r="Q80" i="1" s="1"/>
  <c r="N75" i="1"/>
  <c r="N80" i="1" s="1"/>
  <c r="K75" i="1"/>
  <c r="K80" i="1" s="1"/>
  <c r="F75" i="1"/>
  <c r="T74" i="1"/>
  <c r="Q74" i="1"/>
  <c r="J74" i="1"/>
  <c r="T67" i="1"/>
  <c r="Q67" i="1"/>
  <c r="I66" i="1"/>
  <c r="G66" i="1"/>
  <c r="E66" i="1"/>
  <c r="E76" i="1" s="1"/>
  <c r="U65" i="1"/>
  <c r="T66" i="1" s="1"/>
  <c r="R65" i="1"/>
  <c r="Q65" i="1"/>
  <c r="I65" i="1"/>
  <c r="G65" i="1"/>
  <c r="F65" i="1"/>
  <c r="F67" i="1" s="1"/>
  <c r="E65" i="1"/>
  <c r="T54" i="1"/>
  <c r="Q54" i="1"/>
  <c r="T53" i="1"/>
  <c r="Q53" i="1"/>
  <c r="I53" i="1"/>
  <c r="G53" i="1"/>
  <c r="U52" i="1"/>
  <c r="R52" i="1"/>
  <c r="Q52" i="1"/>
  <c r="I52" i="1"/>
  <c r="G52" i="1"/>
  <c r="F52" i="1"/>
  <c r="F54" i="1" s="1"/>
  <c r="E52" i="1"/>
  <c r="E53" i="1" s="1"/>
  <c r="T43" i="1"/>
  <c r="Q43" i="1"/>
  <c r="T42" i="1"/>
  <c r="Q42" i="1"/>
  <c r="I42" i="1"/>
  <c r="G42" i="1"/>
  <c r="U41" i="1"/>
  <c r="T41" i="1"/>
  <c r="R41" i="1"/>
  <c r="Q41" i="1"/>
  <c r="I41" i="1"/>
  <c r="I76" i="1" s="1"/>
  <c r="G41" i="1"/>
  <c r="G76" i="1" s="1"/>
  <c r="F41" i="1"/>
  <c r="F43" i="1" s="1"/>
  <c r="E41" i="1"/>
  <c r="E42" i="1" s="1"/>
  <c r="N28" i="1"/>
  <c r="L28" i="1"/>
  <c r="K28" i="1"/>
  <c r="I28" i="1"/>
  <c r="H28" i="1"/>
  <c r="H74" i="1" s="1"/>
  <c r="G28" i="1"/>
  <c r="F28" i="1"/>
  <c r="E28" i="1"/>
  <c r="N17" i="1"/>
  <c r="N74" i="1" s="1"/>
  <c r="N79" i="1" s="1"/>
  <c r="K17" i="1"/>
  <c r="I17" i="1"/>
  <c r="G17" i="1"/>
  <c r="F17" i="1"/>
  <c r="E17" i="1"/>
  <c r="T80" i="1" l="1"/>
  <c r="K74" i="1"/>
  <c r="K79" i="1" s="1"/>
  <c r="I74" i="1"/>
  <c r="Q66" i="1"/>
  <c r="F80" i="1"/>
  <c r="E74" i="1"/>
  <c r="G74" i="1"/>
  <c r="E79" i="1" l="1"/>
</calcChain>
</file>

<file path=xl/sharedStrings.xml><?xml version="1.0" encoding="utf-8"?>
<sst xmlns="http://schemas.openxmlformats.org/spreadsheetml/2006/main" count="226" uniqueCount="142">
  <si>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</si>
  <si>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</si>
  <si>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</si>
  <si>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Przedmioty dla kierunku</t>
  </si>
  <si>
    <t>Forma zaliczenia</t>
  </si>
  <si>
    <t>Liczba godz.</t>
  </si>
  <si>
    <t>ECTS</t>
  </si>
  <si>
    <t>Forma zajęć</t>
  </si>
  <si>
    <t>rok I</t>
  </si>
  <si>
    <t>rok II</t>
  </si>
  <si>
    <t>Sem. zim</t>
  </si>
  <si>
    <t>Sem. letni</t>
  </si>
  <si>
    <t>W</t>
  </si>
  <si>
    <t>K</t>
  </si>
  <si>
    <t>Ćw</t>
  </si>
  <si>
    <t>S</t>
  </si>
  <si>
    <t>sem. I</t>
  </si>
  <si>
    <t>sem. II</t>
  </si>
  <si>
    <t>sem. III</t>
  </si>
  <si>
    <t>sem. IV</t>
  </si>
  <si>
    <t>W/K</t>
  </si>
  <si>
    <t>A:  Przedmioty podstawowe</t>
  </si>
  <si>
    <t>O1</t>
  </si>
  <si>
    <t>Współczesne nurty filozofii w pedagogice</t>
  </si>
  <si>
    <t>o1,1</t>
  </si>
  <si>
    <t>Zo</t>
  </si>
  <si>
    <t>Współczesne nurty socjologii w pedagogice</t>
  </si>
  <si>
    <t>o1,2</t>
  </si>
  <si>
    <t>Antropologia kulturowa w pedagogice</t>
  </si>
  <si>
    <t>o1.3</t>
  </si>
  <si>
    <t>Psychologia społeczna</t>
  </si>
  <si>
    <t>o1.4</t>
  </si>
  <si>
    <t>Pedeutologia</t>
  </si>
  <si>
    <t>o1.5</t>
  </si>
  <si>
    <t>Pedagogika porównawcza</t>
  </si>
  <si>
    <t>o1.6</t>
  </si>
  <si>
    <t>Język obcy</t>
  </si>
  <si>
    <t>ow1.7</t>
  </si>
  <si>
    <t>4Zo</t>
  </si>
  <si>
    <t>3Zo</t>
  </si>
  <si>
    <t>B:  Przedmioty kierunkowe</t>
  </si>
  <si>
    <t>O/OW2</t>
  </si>
  <si>
    <t>Metody badań społecznych</t>
  </si>
  <si>
    <t>o2.1</t>
  </si>
  <si>
    <t>E/Zo</t>
  </si>
  <si>
    <t>Pedagogika specjalna</t>
  </si>
  <si>
    <t>o2.2</t>
  </si>
  <si>
    <t>E</t>
  </si>
  <si>
    <t>Studia nad niepełnosprawnością</t>
  </si>
  <si>
    <t>o2.3</t>
  </si>
  <si>
    <t>Psychiatria i psychopatologia</t>
  </si>
  <si>
    <t>o2.4</t>
  </si>
  <si>
    <t>Polityka społeczna i wsparcie dla osób niepełnosprawnych</t>
  </si>
  <si>
    <t>o2.5</t>
  </si>
  <si>
    <t>Promocja aktywności i organizacje pozarządowe na rzecz niepełnosprawności</t>
  </si>
  <si>
    <t>o2.6</t>
  </si>
  <si>
    <t>Diagnoza dla niepełnosprawności</t>
  </si>
  <si>
    <t>o2.7</t>
  </si>
  <si>
    <t>Muzykoterapia</t>
  </si>
  <si>
    <t>o2.8</t>
  </si>
  <si>
    <t>3E1Zo</t>
  </si>
  <si>
    <t>3E2Zo</t>
  </si>
  <si>
    <t>Przedmioty dla specjalności *</t>
  </si>
  <si>
    <t>C 1. Rehabilitacja i wsparcie w dorosłości z terapią zajęciową</t>
  </si>
  <si>
    <t>C1</t>
  </si>
  <si>
    <t>Potrzeby osoby dorosłej</t>
  </si>
  <si>
    <t>C1.1</t>
  </si>
  <si>
    <t>Praca z osobą dorosłą z niepełnosprawnością</t>
  </si>
  <si>
    <t>C1.2</t>
  </si>
  <si>
    <t>Wsparcie w dorosłości osób niepełnosprawnych</t>
  </si>
  <si>
    <t>C1.3</t>
  </si>
  <si>
    <t>Wsparcie w pracy i doradztwo zawodowe dla osoby dorosłej z niepełnosprawnością</t>
  </si>
  <si>
    <t>C1.4</t>
  </si>
  <si>
    <t>Zagadnienia gerontologiczne w pedagogice specjalnej</t>
  </si>
  <si>
    <t>C1.5</t>
  </si>
  <si>
    <t>Podstawy terapii zajęciowej</t>
  </si>
  <si>
    <t>C1.6</t>
  </si>
  <si>
    <t>Metody terapii zajęciowej</t>
  </si>
  <si>
    <t>C1.7</t>
  </si>
  <si>
    <t xml:space="preserve">Praktyka </t>
  </si>
  <si>
    <t>C1.8</t>
  </si>
  <si>
    <t>5Zo</t>
  </si>
  <si>
    <t>Liczba godzin z przedmiotów dla specjalności</t>
  </si>
  <si>
    <t>Liczba punktów ECTS za przedmioty dla specjalności</t>
  </si>
  <si>
    <t>C 2. Wczesne wspomaganie rozwoju dzieci z niepełnosprawnością</t>
  </si>
  <si>
    <t>C2</t>
  </si>
  <si>
    <t>Projektowanie pracy i diagnoza małego dziecka z niepełnosprawnością</t>
  </si>
  <si>
    <t>C2.1</t>
  </si>
  <si>
    <t>Metody terapii małego dziecka z niepełnosprawnością</t>
  </si>
  <si>
    <t>C2.2</t>
  </si>
  <si>
    <t>Psychopedagogiczne uwarunkowania rozwoju we wczesnym dzieciństwie</t>
  </si>
  <si>
    <t>C2.3</t>
  </si>
  <si>
    <t>Zagrożenia rozwojowe wczesnego dzieciństwa</t>
  </si>
  <si>
    <t>C2.4</t>
  </si>
  <si>
    <t>Wczesne wspomaganie rozwoju - założenia prawne i organizacyjne</t>
  </si>
  <si>
    <t>C2.5</t>
  </si>
  <si>
    <t>Praca z rodziną małego dziecka</t>
  </si>
  <si>
    <t>C2.6</t>
  </si>
  <si>
    <t>C2.7</t>
  </si>
  <si>
    <t>2Zo</t>
  </si>
  <si>
    <t>C 3. Edukacja i terapia osób z autystycznego spektrum zaburzeń</t>
  </si>
  <si>
    <t>C3</t>
  </si>
  <si>
    <t>Autystyczne spektrum zaburzeń - podstawy teoretyczne</t>
  </si>
  <si>
    <t>C3.1</t>
  </si>
  <si>
    <t>Diagnoza i ocena funkcjonowania osoby z autystycznego spektrum zaburzeń</t>
  </si>
  <si>
    <t>C3.2</t>
  </si>
  <si>
    <t>Wspomagające metody terpii osób z autystycznego spektrum zaburzeń</t>
  </si>
  <si>
    <t>C3.3</t>
  </si>
  <si>
    <t>Edukacja i terapia dzieci i młodzieży z autystycznego spektrum zaburzeń</t>
  </si>
  <si>
    <t>C3.4</t>
  </si>
  <si>
    <t>Praca z osobą dorosłą z autystycznego spektrum zaburzeń</t>
  </si>
  <si>
    <t>C3.5</t>
  </si>
  <si>
    <t>Zachowania trudne  - analiza i terapia</t>
  </si>
  <si>
    <t>C3.6</t>
  </si>
  <si>
    <t>Pisanie programów edukacyjno - terapeutycznych</t>
  </si>
  <si>
    <t>C3.7</t>
  </si>
  <si>
    <t>Komunikacja alternatywna i wspomagająca</t>
  </si>
  <si>
    <t>C3.8</t>
  </si>
  <si>
    <t>C3.9</t>
  </si>
  <si>
    <t>6Zo</t>
  </si>
  <si>
    <t>D.  Seminarium magisterskie</t>
  </si>
  <si>
    <t>ow</t>
  </si>
  <si>
    <t>2Z</t>
  </si>
  <si>
    <t>E.  Przedmioty kształcenia ogólnego - do wyboru**</t>
  </si>
  <si>
    <t>F</t>
  </si>
  <si>
    <t>Liczba godzin z przedmiotów obowiązkowych (A, B i D)</t>
  </si>
  <si>
    <t>Liczba punktów  ECTS  z przedmiotów obowiązkowych (AiB)</t>
  </si>
  <si>
    <t xml:space="preserve">Liczba godzin z przedmiotów do wyboru </t>
  </si>
  <si>
    <t>165 lub 160</t>
  </si>
  <si>
    <t>165 lub 170</t>
  </si>
  <si>
    <t>Liczba punktów ECTS za przedmioty do wyboru</t>
  </si>
  <si>
    <t>Razem godzin</t>
  </si>
  <si>
    <t>195 lub 190</t>
  </si>
  <si>
    <t>195 lub 200</t>
  </si>
  <si>
    <t>Razen punktów ECTS</t>
  </si>
  <si>
    <t>Suma punktów ECTS za przedmioty do wyboru wynosi ponad 30%</t>
  </si>
  <si>
    <t>ECTS do uzyskania w ramach zajęć z bezpośrednim udziałem nauczycieli</t>
  </si>
  <si>
    <r>
      <t>*</t>
    </r>
    <r>
      <rPr>
        <sz val="8"/>
        <rFont val="Arial"/>
        <family val="2"/>
        <charset val="238"/>
      </rPr>
      <t>zgodnie z wyborem specjalności, dokonanym po I roku studiów, obowiązującym do końca studiów</t>
    </r>
    <r>
      <rPr>
        <b/>
        <sz val="8"/>
        <rFont val="Arial"/>
        <family val="2"/>
        <charset val="238"/>
      </rPr>
      <t xml:space="preserve"> </t>
    </r>
  </si>
  <si>
    <r>
      <t>**</t>
    </r>
    <r>
      <rPr>
        <sz val="8"/>
        <rFont val="Arial"/>
        <family val="2"/>
        <charset val="238"/>
      </rPr>
      <t xml:space="preserve"> z corocznie aktualizowanej oferty student wybiera 2 przedmioty fakultatywne, każdy po 30 godzin i 5 punktów ECTS, obydwa realizowane w 4 semestrze.  Do grupy przedmiotów fakultatywnych należy 30 -godzinny wykład o wartości 2 punktów ECTS  realizowany na innym kierunku.</t>
    </r>
  </si>
  <si>
    <t>S/P</t>
  </si>
  <si>
    <r>
      <t xml:space="preserve">Kierunek: PEDAGOGIKA SPECJALNA - PLAN STUDIÓW OD ROKU AKADEMICKIEGO 2021-22                                 </t>
    </r>
    <r>
      <rPr>
        <b/>
        <sz val="9"/>
        <color rgb="FFFF0000"/>
        <rFont val="Arial CE"/>
        <charset val="238"/>
      </rPr>
      <t xml:space="preserve"> </t>
    </r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</si>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</sst>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2C7C3"/>
        <bgColor rgb="FFCCCCFF"/>
      </patternFill>
    </fill>
    <fill>
      <patternFill patternType="solid">
        <fgColor rgb="FFFFFFFF"/>
        <bgColor rgb="FFFFFFCC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6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/>
    <xf numFmtId="0" fontId="5" fillId="0" borderId="0" xfId="0" applyFont="1" applyBorder="1"/>
    <xf numFmtId="0" fontId="5" fillId="0" borderId="0" xfId="0" applyFont="1"/>
    <xf numFmtId="0" fontId="6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8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13" xfId="0" applyFont="1" applyBorder="1"/>
    <xf numFmtId="0" fontId="6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5" fillId="3" borderId="8" xfId="0" applyFont="1" applyFill="1" applyBorder="1" applyAlignment="1"/>
    <xf numFmtId="0" fontId="5" fillId="0" borderId="9" xfId="0" applyFont="1" applyBorder="1"/>
    <xf numFmtId="0" fontId="8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9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5" xfId="0" applyFont="1" applyBorder="1" applyAlignment="1"/>
    <xf numFmtId="0" fontId="1" fillId="0" borderId="4" xfId="0" applyFont="1" applyBorder="1" applyAlignment="1"/>
    <xf numFmtId="0" fontId="9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/>
    <xf numFmtId="0" fontId="6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5" fillId="0" borderId="32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20" xfId="0" applyFont="1" applyBorder="1"/>
    <xf numFmtId="0" fontId="11" fillId="0" borderId="34" xfId="0" applyFont="1" applyBorder="1" applyAlignment="1">
      <alignment horizontal="left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/>
    <xf numFmtId="0" fontId="5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/>
    <xf numFmtId="0" fontId="5" fillId="3" borderId="4" xfId="0" applyFont="1" applyFill="1" applyBorder="1" applyAlignment="1"/>
    <xf numFmtId="0" fontId="6" fillId="3" borderId="37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/>
    <xf numFmtId="0" fontId="6" fillId="3" borderId="38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" fillId="3" borderId="0" xfId="0" applyFont="1" applyFill="1" applyBorder="1"/>
    <xf numFmtId="0" fontId="1" fillId="3" borderId="39" xfId="0" applyFont="1" applyFill="1" applyBorder="1"/>
    <xf numFmtId="0" fontId="6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horizontal="left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top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2C7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4"/>
  <sheetViews>
    <sheetView tabSelected="1" topLeftCell="A73" zoomScaleNormal="100" workbookViewId="0">
      <selection activeCell="D63" sqref="D63"/>
    </sheetView>
  </sheetViews>
  <sheetFormatPr defaultRowHeight="12.5" x14ac:dyDescent="0.25"/>
  <cols>
    <col min="1" max="1" width="60.81640625" style="1" customWidth="1"/>
    <col min="2" max="2" width="4.7265625" style="2" customWidth="1"/>
    <col min="3" max="4" width="7.54296875" style="2" customWidth="1"/>
    <col min="5" max="5" width="6.453125" style="2" customWidth="1"/>
    <col min="6" max="6" width="4.26953125" style="2" customWidth="1"/>
    <col min="7" max="10" width="3.7265625" style="3" customWidth="1"/>
    <col min="11" max="21" width="4.26953125" style="2" customWidth="1"/>
    <col min="22" max="22" width="4.81640625" style="4" customWidth="1"/>
    <col min="23" max="25" width="9.1796875" style="4" customWidth="1"/>
    <col min="26" max="1025" width="9.1796875" style="2" customWidth="1"/>
  </cols>
  <sheetData>
    <row r="1" spans="1:25" x14ac:dyDescent="0.25">
      <c r="A1" s="213" t="s">
        <v>140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5" ht="12" customHeight="1" x14ac:dyDescent="0.25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5" ht="15" customHeight="1" x14ac:dyDescent="0.25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5" s="2" customFormat="1" ht="9.75" customHeight="1" x14ac:dyDescent="0.2">
      <c r="V4" s="4"/>
      <c r="W4" s="4"/>
      <c r="X4" s="4"/>
      <c r="Y4" s="4"/>
    </row>
    <row r="5" spans="1:25" s="3" customFormat="1" ht="9.75" customHeight="1" x14ac:dyDescent="0.2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6"/>
      <c r="Y5" s="6"/>
    </row>
    <row r="6" spans="1:25" s="8" customFormat="1" ht="13" customHeight="1" x14ac:dyDescent="0.25">
      <c r="A6" s="195" t="s">
        <v>3</v>
      </c>
      <c r="B6" s="216"/>
      <c r="C6" s="197" t="s">
        <v>4</v>
      </c>
      <c r="D6" s="197"/>
      <c r="E6" s="198" t="s">
        <v>5</v>
      </c>
      <c r="F6" s="199" t="s">
        <v>6</v>
      </c>
      <c r="G6" s="200" t="s">
        <v>7</v>
      </c>
      <c r="H6" s="200"/>
      <c r="I6" s="200"/>
      <c r="J6" s="200"/>
      <c r="K6" s="201" t="s">
        <v>8</v>
      </c>
      <c r="L6" s="201"/>
      <c r="M6" s="201"/>
      <c r="N6" s="201"/>
      <c r="O6" s="201"/>
      <c r="P6" s="201"/>
      <c r="Q6" s="200" t="s">
        <v>9</v>
      </c>
      <c r="R6" s="200"/>
      <c r="S6" s="200"/>
      <c r="T6" s="200"/>
      <c r="U6" s="200"/>
      <c r="V6" s="200"/>
      <c r="W6" s="7"/>
      <c r="X6" s="7"/>
      <c r="Y6" s="7"/>
    </row>
    <row r="7" spans="1:25" s="8" customFormat="1" ht="13" customHeight="1" x14ac:dyDescent="0.25">
      <c r="A7" s="195"/>
      <c r="B7" s="216"/>
      <c r="C7" s="202" t="s">
        <v>10</v>
      </c>
      <c r="D7" s="203" t="s">
        <v>11</v>
      </c>
      <c r="E7" s="198"/>
      <c r="F7" s="199"/>
      <c r="G7" s="204" t="s">
        <v>12</v>
      </c>
      <c r="H7" s="205" t="s">
        <v>13</v>
      </c>
      <c r="I7" s="205" t="s">
        <v>14</v>
      </c>
      <c r="J7" s="194" t="s">
        <v>15</v>
      </c>
      <c r="K7" s="206" t="s">
        <v>16</v>
      </c>
      <c r="L7" s="206"/>
      <c r="M7" s="206"/>
      <c r="N7" s="194" t="s">
        <v>17</v>
      </c>
      <c r="O7" s="194"/>
      <c r="P7" s="194"/>
      <c r="Q7" s="204" t="s">
        <v>18</v>
      </c>
      <c r="R7" s="204"/>
      <c r="S7" s="204"/>
      <c r="T7" s="194" t="s">
        <v>19</v>
      </c>
      <c r="U7" s="194"/>
      <c r="V7" s="194"/>
      <c r="W7" s="7"/>
      <c r="X7" s="7"/>
      <c r="Y7" s="7"/>
    </row>
    <row r="8" spans="1:25" s="8" customFormat="1" ht="13" customHeight="1" x14ac:dyDescent="0.25">
      <c r="A8" s="195"/>
      <c r="B8" s="216"/>
      <c r="C8" s="202"/>
      <c r="D8" s="203"/>
      <c r="E8" s="198"/>
      <c r="F8" s="199"/>
      <c r="G8" s="204"/>
      <c r="H8" s="205"/>
      <c r="I8" s="205"/>
      <c r="J8" s="194"/>
      <c r="K8" s="11" t="s">
        <v>20</v>
      </c>
      <c r="L8" s="9" t="s">
        <v>14</v>
      </c>
      <c r="M8" s="9" t="s">
        <v>15</v>
      </c>
      <c r="N8" s="9" t="s">
        <v>20</v>
      </c>
      <c r="O8" s="12" t="s">
        <v>14</v>
      </c>
      <c r="P8" s="10" t="s">
        <v>15</v>
      </c>
      <c r="Q8" s="11" t="s">
        <v>20</v>
      </c>
      <c r="R8" s="9" t="s">
        <v>14</v>
      </c>
      <c r="S8" s="9" t="s">
        <v>139</v>
      </c>
      <c r="T8" s="9" t="s">
        <v>20</v>
      </c>
      <c r="U8" s="12" t="s">
        <v>14</v>
      </c>
      <c r="V8" s="10" t="s">
        <v>15</v>
      </c>
      <c r="W8" s="7"/>
      <c r="X8" s="7"/>
      <c r="Y8" s="7"/>
    </row>
    <row r="9" spans="1:25" ht="13" customHeight="1" x14ac:dyDescent="0.25">
      <c r="A9" s="13" t="s">
        <v>21</v>
      </c>
      <c r="B9" s="14" t="s">
        <v>22</v>
      </c>
      <c r="C9" s="15"/>
      <c r="D9" s="16"/>
      <c r="E9" s="17"/>
      <c r="F9" s="18"/>
      <c r="G9" s="17"/>
      <c r="H9" s="19"/>
      <c r="I9" s="19"/>
      <c r="J9" s="18"/>
      <c r="K9" s="17"/>
      <c r="L9" s="19"/>
      <c r="M9" s="19"/>
      <c r="N9" s="19"/>
      <c r="O9" s="20"/>
      <c r="P9" s="18"/>
      <c r="Q9" s="17"/>
      <c r="R9" s="19"/>
      <c r="S9" s="19"/>
      <c r="T9" s="19"/>
      <c r="U9" s="20"/>
      <c r="V9" s="21"/>
    </row>
    <row r="10" spans="1:25" s="30" customFormat="1" ht="13" customHeight="1" x14ac:dyDescent="0.25">
      <c r="A10" s="22" t="s">
        <v>23</v>
      </c>
      <c r="B10" s="23" t="s">
        <v>24</v>
      </c>
      <c r="C10" s="24" t="s">
        <v>25</v>
      </c>
      <c r="D10" s="25"/>
      <c r="E10" s="24">
        <v>20</v>
      </c>
      <c r="F10" s="25">
        <v>3</v>
      </c>
      <c r="G10" s="24">
        <v>20</v>
      </c>
      <c r="H10" s="26"/>
      <c r="I10" s="26"/>
      <c r="J10" s="25"/>
      <c r="K10" s="24">
        <v>20</v>
      </c>
      <c r="L10" s="26"/>
      <c r="M10" s="26"/>
      <c r="N10" s="26"/>
      <c r="O10" s="27"/>
      <c r="P10" s="25"/>
      <c r="Q10" s="24"/>
      <c r="R10" s="26"/>
      <c r="S10" s="26"/>
      <c r="T10" s="26"/>
      <c r="U10" s="27"/>
      <c r="V10" s="28"/>
      <c r="W10" s="29"/>
      <c r="X10" s="29"/>
      <c r="Y10" s="29"/>
    </row>
    <row r="11" spans="1:25" s="30" customFormat="1" ht="13" customHeight="1" x14ac:dyDescent="0.25">
      <c r="A11" s="31" t="s">
        <v>26</v>
      </c>
      <c r="B11" s="23" t="s">
        <v>27</v>
      </c>
      <c r="C11" s="24" t="s">
        <v>25</v>
      </c>
      <c r="D11" s="25"/>
      <c r="E11" s="24">
        <v>20</v>
      </c>
      <c r="F11" s="25">
        <v>3</v>
      </c>
      <c r="G11" s="24">
        <v>20</v>
      </c>
      <c r="H11" s="26"/>
      <c r="I11" s="26"/>
      <c r="J11" s="32"/>
      <c r="K11" s="24">
        <v>20</v>
      </c>
      <c r="L11" s="26"/>
      <c r="M11" s="26"/>
      <c r="N11" s="26"/>
      <c r="O11" s="27"/>
      <c r="P11" s="25"/>
      <c r="Q11" s="24"/>
      <c r="R11" s="26"/>
      <c r="S11" s="26"/>
      <c r="T11" s="26"/>
      <c r="U11" s="27"/>
      <c r="V11" s="28"/>
      <c r="W11" s="29"/>
      <c r="X11" s="29"/>
      <c r="Y11" s="29"/>
    </row>
    <row r="12" spans="1:25" s="30" customFormat="1" ht="13" customHeight="1" x14ac:dyDescent="0.25">
      <c r="A12" s="31" t="s">
        <v>28</v>
      </c>
      <c r="B12" s="23" t="s">
        <v>29</v>
      </c>
      <c r="C12" s="24" t="s">
        <v>25</v>
      </c>
      <c r="D12" s="25"/>
      <c r="E12" s="24">
        <v>20</v>
      </c>
      <c r="F12" s="25">
        <v>3</v>
      </c>
      <c r="G12" s="24">
        <v>20</v>
      </c>
      <c r="H12" s="26"/>
      <c r="I12" s="26"/>
      <c r="J12" s="32"/>
      <c r="K12" s="24">
        <v>20</v>
      </c>
      <c r="L12" s="26"/>
      <c r="M12" s="26"/>
      <c r="N12" s="26"/>
      <c r="O12" s="27"/>
      <c r="P12" s="25"/>
      <c r="Q12" s="24"/>
      <c r="R12" s="26"/>
      <c r="S12" s="26"/>
      <c r="T12" s="26"/>
      <c r="U12" s="27"/>
      <c r="V12" s="28"/>
      <c r="W12" s="29"/>
      <c r="X12" s="29"/>
      <c r="Y12" s="29"/>
    </row>
    <row r="13" spans="1:25" s="30" customFormat="1" ht="13" customHeight="1" x14ac:dyDescent="0.2">
      <c r="A13" s="33" t="s">
        <v>30</v>
      </c>
      <c r="B13" s="23" t="s">
        <v>31</v>
      </c>
      <c r="C13" s="24" t="s">
        <v>25</v>
      </c>
      <c r="D13" s="25"/>
      <c r="E13" s="24">
        <v>20</v>
      </c>
      <c r="F13" s="25">
        <v>3</v>
      </c>
      <c r="G13" s="24">
        <v>20</v>
      </c>
      <c r="H13" s="26"/>
      <c r="I13" s="26"/>
      <c r="J13" s="32"/>
      <c r="K13" s="24">
        <v>20</v>
      </c>
      <c r="L13" s="26"/>
      <c r="M13" s="26"/>
      <c r="N13" s="26"/>
      <c r="O13" s="27"/>
      <c r="P13" s="25"/>
      <c r="Q13" s="24"/>
      <c r="R13" s="26"/>
      <c r="S13" s="26"/>
      <c r="T13" s="26"/>
      <c r="U13" s="27"/>
      <c r="V13" s="28"/>
      <c r="W13" s="29"/>
      <c r="X13" s="29"/>
      <c r="Y13" s="29"/>
    </row>
    <row r="14" spans="1:25" s="30" customFormat="1" ht="13" customHeight="1" x14ac:dyDescent="0.2">
      <c r="A14" s="33" t="s">
        <v>32</v>
      </c>
      <c r="B14" s="23" t="s">
        <v>33</v>
      </c>
      <c r="C14" s="24"/>
      <c r="D14" s="34" t="s">
        <v>25</v>
      </c>
      <c r="E14" s="24">
        <v>20</v>
      </c>
      <c r="F14" s="25">
        <v>4</v>
      </c>
      <c r="G14" s="24">
        <v>20</v>
      </c>
      <c r="H14" s="26"/>
      <c r="I14" s="26"/>
      <c r="J14" s="32"/>
      <c r="K14" s="24"/>
      <c r="L14" s="26"/>
      <c r="M14" s="26"/>
      <c r="N14" s="26">
        <v>20</v>
      </c>
      <c r="O14" s="27"/>
      <c r="P14" s="25"/>
      <c r="Q14" s="24"/>
      <c r="R14" s="26"/>
      <c r="S14" s="26"/>
      <c r="T14" s="26"/>
      <c r="U14" s="27"/>
      <c r="V14" s="28"/>
      <c r="W14" s="29"/>
      <c r="X14" s="29"/>
      <c r="Y14" s="29"/>
    </row>
    <row r="15" spans="1:25" s="30" customFormat="1" ht="13" customHeight="1" x14ac:dyDescent="0.25">
      <c r="A15" s="22" t="s">
        <v>34</v>
      </c>
      <c r="B15" s="23" t="s">
        <v>35</v>
      </c>
      <c r="C15" s="35"/>
      <c r="D15" s="34" t="s">
        <v>25</v>
      </c>
      <c r="E15" s="24">
        <v>20</v>
      </c>
      <c r="F15" s="25">
        <v>4</v>
      </c>
      <c r="G15" s="24">
        <v>20</v>
      </c>
      <c r="H15" s="26"/>
      <c r="I15" s="26"/>
      <c r="J15" s="32"/>
      <c r="K15" s="24"/>
      <c r="L15" s="26"/>
      <c r="M15" s="26"/>
      <c r="N15" s="26">
        <v>20</v>
      </c>
      <c r="O15" s="36"/>
      <c r="P15" s="37"/>
      <c r="Q15" s="38"/>
      <c r="R15" s="39"/>
      <c r="S15" s="39"/>
      <c r="T15" s="39"/>
      <c r="U15" s="36"/>
      <c r="V15" s="40"/>
      <c r="W15" s="29"/>
      <c r="X15" s="29"/>
      <c r="Y15" s="29"/>
    </row>
    <row r="16" spans="1:25" s="30" customFormat="1" ht="13" customHeight="1" x14ac:dyDescent="0.2">
      <c r="A16" s="33" t="s">
        <v>36</v>
      </c>
      <c r="B16" s="23" t="s">
        <v>37</v>
      </c>
      <c r="C16" s="24"/>
      <c r="D16" s="34" t="s">
        <v>25</v>
      </c>
      <c r="E16" s="24">
        <v>30</v>
      </c>
      <c r="F16" s="25">
        <v>2</v>
      </c>
      <c r="G16" s="24"/>
      <c r="H16" s="26"/>
      <c r="I16" s="26">
        <v>30</v>
      </c>
      <c r="J16" s="32"/>
      <c r="K16" s="24"/>
      <c r="L16" s="26"/>
      <c r="M16" s="26"/>
      <c r="N16" s="26">
        <v>30</v>
      </c>
      <c r="O16" s="36"/>
      <c r="P16" s="37"/>
      <c r="Q16" s="38"/>
      <c r="R16" s="39"/>
      <c r="S16" s="39"/>
      <c r="T16" s="39"/>
      <c r="U16" s="36"/>
      <c r="V16" s="40"/>
      <c r="W16" s="29"/>
      <c r="X16" s="29"/>
      <c r="Y16" s="29"/>
    </row>
    <row r="17" spans="1:25" s="49" customFormat="1" ht="13" customHeight="1" x14ac:dyDescent="0.25">
      <c r="A17" s="41"/>
      <c r="B17" s="42"/>
      <c r="C17" s="43" t="s">
        <v>38</v>
      </c>
      <c r="D17" s="44" t="s">
        <v>39</v>
      </c>
      <c r="E17" s="43">
        <f>SUM(E10:E16)</f>
        <v>150</v>
      </c>
      <c r="F17" s="44">
        <f>SUM(F10:F16)</f>
        <v>22</v>
      </c>
      <c r="G17" s="43">
        <f>SUM(G10:G16)</f>
        <v>120</v>
      </c>
      <c r="H17" s="43"/>
      <c r="I17" s="43">
        <f>SUM(I10:I16)</f>
        <v>30</v>
      </c>
      <c r="J17" s="44"/>
      <c r="K17" s="43">
        <f>SUM(K10:K16)</f>
        <v>80</v>
      </c>
      <c r="L17" s="43"/>
      <c r="M17" s="43"/>
      <c r="N17" s="43">
        <f>SUM(N10:N16)</f>
        <v>70</v>
      </c>
      <c r="O17" s="45"/>
      <c r="P17" s="44"/>
      <c r="Q17" s="43"/>
      <c r="R17" s="46"/>
      <c r="S17" s="46"/>
      <c r="T17" s="46"/>
      <c r="U17" s="45"/>
      <c r="V17" s="47"/>
      <c r="W17" s="48"/>
      <c r="X17" s="48"/>
      <c r="Y17" s="48"/>
    </row>
    <row r="18" spans="1:25" ht="13" customHeight="1" x14ac:dyDescent="0.25">
      <c r="A18" s="50" t="s">
        <v>40</v>
      </c>
      <c r="B18" s="51" t="s">
        <v>41</v>
      </c>
      <c r="C18" s="17"/>
      <c r="D18" s="18"/>
      <c r="E18" s="17"/>
      <c r="F18" s="18"/>
      <c r="G18" s="17"/>
      <c r="H18" s="19"/>
      <c r="I18" s="19"/>
      <c r="J18" s="18"/>
      <c r="K18" s="17"/>
      <c r="L18" s="19"/>
      <c r="M18" s="19"/>
      <c r="N18" s="19"/>
      <c r="O18" s="20"/>
      <c r="P18" s="18"/>
      <c r="Q18" s="17"/>
      <c r="R18" s="19"/>
      <c r="S18" s="19"/>
      <c r="T18" s="19"/>
      <c r="U18" s="20"/>
      <c r="V18" s="21"/>
    </row>
    <row r="19" spans="1:25" ht="13" customHeight="1" x14ac:dyDescent="0.25">
      <c r="A19" s="210" t="s">
        <v>42</v>
      </c>
      <c r="B19" s="211" t="s">
        <v>43</v>
      </c>
      <c r="C19" s="209" t="s">
        <v>44</v>
      </c>
      <c r="D19" s="208"/>
      <c r="E19" s="209">
        <v>50</v>
      </c>
      <c r="F19" s="25">
        <v>4</v>
      </c>
      <c r="G19" s="209">
        <v>30</v>
      </c>
      <c r="H19" s="207"/>
      <c r="I19" s="207">
        <v>20</v>
      </c>
      <c r="J19" s="208"/>
      <c r="K19" s="209">
        <v>30</v>
      </c>
      <c r="L19" s="207">
        <v>20</v>
      </c>
      <c r="M19" s="207"/>
      <c r="N19" s="207"/>
      <c r="O19" s="207"/>
      <c r="P19" s="208"/>
      <c r="Q19" s="209"/>
      <c r="R19" s="207"/>
      <c r="S19" s="207"/>
      <c r="T19" s="207"/>
      <c r="U19" s="207"/>
      <c r="V19" s="212"/>
    </row>
    <row r="20" spans="1:25" ht="13" customHeight="1" x14ac:dyDescent="0.25">
      <c r="A20" s="210"/>
      <c r="B20" s="211"/>
      <c r="C20" s="209"/>
      <c r="D20" s="208"/>
      <c r="E20" s="209"/>
      <c r="F20" s="25">
        <v>3</v>
      </c>
      <c r="G20" s="209"/>
      <c r="H20" s="207"/>
      <c r="I20" s="207"/>
      <c r="J20" s="208"/>
      <c r="K20" s="209"/>
      <c r="L20" s="207"/>
      <c r="M20" s="207"/>
      <c r="N20" s="207"/>
      <c r="O20" s="207"/>
      <c r="P20" s="208"/>
      <c r="Q20" s="209"/>
      <c r="R20" s="207"/>
      <c r="S20" s="207"/>
      <c r="T20" s="207"/>
      <c r="U20" s="207"/>
      <c r="V20" s="212"/>
    </row>
    <row r="21" spans="1:25" ht="13" customHeight="1" x14ac:dyDescent="0.25">
      <c r="A21" s="22" t="s">
        <v>45</v>
      </c>
      <c r="B21" s="23" t="s">
        <v>46</v>
      </c>
      <c r="C21" s="24" t="s">
        <v>47</v>
      </c>
      <c r="D21" s="25"/>
      <c r="E21" s="24">
        <v>30</v>
      </c>
      <c r="F21" s="25">
        <v>3</v>
      </c>
      <c r="G21" s="24">
        <v>30</v>
      </c>
      <c r="H21" s="26"/>
      <c r="I21" s="26"/>
      <c r="J21" s="25"/>
      <c r="K21" s="24">
        <v>30</v>
      </c>
      <c r="L21" s="52"/>
      <c r="M21" s="53"/>
      <c r="N21" s="24"/>
      <c r="O21" s="54"/>
      <c r="P21" s="55"/>
      <c r="Q21" s="53"/>
      <c r="R21" s="52"/>
      <c r="S21" s="52"/>
      <c r="T21" s="52"/>
      <c r="U21" s="54"/>
      <c r="V21" s="56"/>
    </row>
    <row r="22" spans="1:25" ht="13" customHeight="1" x14ac:dyDescent="0.25">
      <c r="A22" s="57" t="s">
        <v>48</v>
      </c>
      <c r="B22" s="58" t="s">
        <v>49</v>
      </c>
      <c r="C22" s="38"/>
      <c r="D22" s="37" t="s">
        <v>25</v>
      </c>
      <c r="E22" s="38">
        <v>20</v>
      </c>
      <c r="F22" s="37">
        <v>3</v>
      </c>
      <c r="G22" s="38">
        <v>20</v>
      </c>
      <c r="H22" s="39"/>
      <c r="I22" s="39"/>
      <c r="J22" s="37"/>
      <c r="K22" s="38"/>
      <c r="L22" s="59"/>
      <c r="M22" s="60"/>
      <c r="N22" s="24">
        <v>20</v>
      </c>
      <c r="O22" s="61"/>
      <c r="P22" s="55"/>
      <c r="Q22" s="60"/>
      <c r="R22" s="59"/>
      <c r="S22" s="59"/>
      <c r="T22" s="59"/>
      <c r="U22" s="61"/>
      <c r="V22" s="56"/>
    </row>
    <row r="23" spans="1:25" ht="13" customHeight="1" x14ac:dyDescent="0.25">
      <c r="A23" s="57" t="s">
        <v>50</v>
      </c>
      <c r="B23" s="58" t="s">
        <v>51</v>
      </c>
      <c r="C23" s="38"/>
      <c r="D23" s="37" t="s">
        <v>47</v>
      </c>
      <c r="E23" s="38">
        <v>30</v>
      </c>
      <c r="F23" s="37">
        <v>3</v>
      </c>
      <c r="G23" s="38">
        <v>30</v>
      </c>
      <c r="H23" s="39"/>
      <c r="I23" s="39"/>
      <c r="J23" s="37"/>
      <c r="K23" s="38"/>
      <c r="L23" s="59"/>
      <c r="M23" s="60"/>
      <c r="N23" s="24">
        <v>30</v>
      </c>
      <c r="O23" s="61"/>
      <c r="P23" s="55"/>
      <c r="Q23" s="60"/>
      <c r="R23" s="59"/>
      <c r="S23" s="59"/>
      <c r="T23" s="59"/>
      <c r="U23" s="61"/>
      <c r="V23" s="56"/>
    </row>
    <row r="24" spans="1:25" ht="13" customHeight="1" x14ac:dyDescent="0.25">
      <c r="A24" s="57" t="s">
        <v>52</v>
      </c>
      <c r="B24" s="58" t="s">
        <v>53</v>
      </c>
      <c r="C24" s="38" t="s">
        <v>47</v>
      </c>
      <c r="D24" s="37"/>
      <c r="E24" s="38">
        <v>30</v>
      </c>
      <c r="F24" s="37">
        <v>3</v>
      </c>
      <c r="G24" s="38">
        <v>30</v>
      </c>
      <c r="H24" s="39"/>
      <c r="I24" s="39"/>
      <c r="J24" s="37"/>
      <c r="K24" s="38">
        <v>30</v>
      </c>
      <c r="L24" s="62"/>
      <c r="M24" s="63"/>
      <c r="N24" s="64"/>
      <c r="O24" s="65"/>
      <c r="P24" s="55"/>
      <c r="Q24" s="63"/>
      <c r="R24" s="62"/>
      <c r="S24" s="62"/>
      <c r="T24" s="62"/>
      <c r="U24" s="65"/>
      <c r="V24" s="56"/>
    </row>
    <row r="25" spans="1:25" ht="13" customHeight="1" x14ac:dyDescent="0.25">
      <c r="A25" s="57" t="s">
        <v>54</v>
      </c>
      <c r="B25" s="58" t="s">
        <v>55</v>
      </c>
      <c r="C25" s="38"/>
      <c r="D25" s="37" t="s">
        <v>25</v>
      </c>
      <c r="E25" s="38">
        <v>20</v>
      </c>
      <c r="F25" s="37">
        <v>3</v>
      </c>
      <c r="G25" s="38"/>
      <c r="H25" s="39">
        <v>20</v>
      </c>
      <c r="I25" s="39"/>
      <c r="J25" s="37"/>
      <c r="K25" s="38"/>
      <c r="L25" s="59"/>
      <c r="M25" s="60"/>
      <c r="N25" s="24">
        <v>20</v>
      </c>
      <c r="O25" s="61"/>
      <c r="P25" s="55"/>
      <c r="Q25" s="60"/>
      <c r="R25" s="59"/>
      <c r="S25" s="59"/>
      <c r="T25" s="59"/>
      <c r="U25" s="61"/>
      <c r="V25" s="56"/>
    </row>
    <row r="26" spans="1:25" ht="13" customHeight="1" x14ac:dyDescent="0.25">
      <c r="A26" s="22" t="s">
        <v>56</v>
      </c>
      <c r="B26" s="23" t="s">
        <v>57</v>
      </c>
      <c r="C26" s="24"/>
      <c r="D26" s="25" t="s">
        <v>47</v>
      </c>
      <c r="E26" s="24">
        <v>20</v>
      </c>
      <c r="F26" s="25">
        <v>3</v>
      </c>
      <c r="G26" s="24">
        <v>20</v>
      </c>
      <c r="H26" s="26"/>
      <c r="I26" s="26"/>
      <c r="J26" s="32"/>
      <c r="K26" s="24"/>
      <c r="L26" s="26"/>
      <c r="M26" s="26"/>
      <c r="N26" s="26">
        <v>20</v>
      </c>
      <c r="O26" s="27"/>
      <c r="P26" s="25"/>
      <c r="Q26" s="24"/>
      <c r="R26" s="59"/>
      <c r="S26" s="59"/>
      <c r="T26" s="59"/>
      <c r="U26" s="61"/>
      <c r="V26" s="56"/>
    </row>
    <row r="27" spans="1:25" ht="13" customHeight="1" x14ac:dyDescent="0.25">
      <c r="A27" s="66" t="s">
        <v>58</v>
      </c>
      <c r="B27" s="67" t="s">
        <v>59</v>
      </c>
      <c r="C27" s="64"/>
      <c r="D27" s="68" t="s">
        <v>47</v>
      </c>
      <c r="E27" s="64">
        <v>30</v>
      </c>
      <c r="F27" s="68">
        <v>3</v>
      </c>
      <c r="G27" s="64">
        <v>30</v>
      </c>
      <c r="H27" s="64"/>
      <c r="I27" s="64"/>
      <c r="J27" s="69"/>
      <c r="K27" s="64"/>
      <c r="L27" s="64"/>
      <c r="M27" s="64"/>
      <c r="N27" s="64">
        <v>30</v>
      </c>
      <c r="O27" s="70"/>
      <c r="P27" s="37"/>
      <c r="Q27" s="63"/>
      <c r="R27" s="62"/>
      <c r="S27" s="62"/>
      <c r="T27" s="71"/>
      <c r="U27" s="65"/>
      <c r="V27" s="72"/>
    </row>
    <row r="28" spans="1:25" s="49" customFormat="1" ht="13" customHeight="1" x14ac:dyDescent="0.25">
      <c r="A28" s="73"/>
      <c r="B28" s="74"/>
      <c r="C28" s="75" t="s">
        <v>60</v>
      </c>
      <c r="D28" s="76" t="s">
        <v>61</v>
      </c>
      <c r="E28" s="75">
        <f>SUM(E19:E27)</f>
        <v>230</v>
      </c>
      <c r="F28" s="76">
        <f>SUM(F19:F27)</f>
        <v>28</v>
      </c>
      <c r="G28" s="75">
        <f>SUM(G19:G27)</f>
        <v>190</v>
      </c>
      <c r="H28" s="75">
        <f>SUM(H19:H27)</f>
        <v>20</v>
      </c>
      <c r="I28" s="75">
        <f>SUM(I19:I27)</f>
        <v>20</v>
      </c>
      <c r="J28" s="76"/>
      <c r="K28" s="75">
        <f>SUM(K19:K27)</f>
        <v>90</v>
      </c>
      <c r="L28" s="75">
        <f>SUM(L19:L27)</f>
        <v>20</v>
      </c>
      <c r="M28" s="75"/>
      <c r="N28" s="75">
        <f>SUM(N19:N27)</f>
        <v>120</v>
      </c>
      <c r="O28" s="77"/>
      <c r="P28" s="76"/>
      <c r="Q28" s="75"/>
      <c r="R28" s="78"/>
      <c r="S28" s="78"/>
      <c r="T28" s="78"/>
      <c r="U28" s="77"/>
      <c r="V28" s="79"/>
      <c r="W28" s="48"/>
      <c r="X28" s="48"/>
      <c r="Y28" s="48"/>
    </row>
    <row r="29" spans="1:25" s="8" customFormat="1" ht="13" customHeight="1" x14ac:dyDescent="0.25">
      <c r="A29" s="195" t="s">
        <v>62</v>
      </c>
      <c r="B29" s="196"/>
      <c r="C29" s="197" t="s">
        <v>4</v>
      </c>
      <c r="D29" s="197"/>
      <c r="E29" s="198" t="s">
        <v>5</v>
      </c>
      <c r="F29" s="199" t="s">
        <v>6</v>
      </c>
      <c r="G29" s="200" t="s">
        <v>7</v>
      </c>
      <c r="H29" s="200"/>
      <c r="I29" s="200"/>
      <c r="J29" s="200"/>
      <c r="K29" s="201" t="s">
        <v>8</v>
      </c>
      <c r="L29" s="201"/>
      <c r="M29" s="201"/>
      <c r="N29" s="201"/>
      <c r="O29" s="201"/>
      <c r="P29" s="201"/>
      <c r="Q29" s="200" t="s">
        <v>9</v>
      </c>
      <c r="R29" s="200"/>
      <c r="S29" s="200"/>
      <c r="T29" s="200"/>
      <c r="U29" s="200"/>
      <c r="V29" s="200"/>
      <c r="W29" s="7"/>
      <c r="X29" s="7"/>
      <c r="Y29" s="7"/>
    </row>
    <row r="30" spans="1:25" s="8" customFormat="1" ht="13" customHeight="1" x14ac:dyDescent="0.25">
      <c r="A30" s="195"/>
      <c r="B30" s="196"/>
      <c r="C30" s="202" t="s">
        <v>10</v>
      </c>
      <c r="D30" s="203" t="s">
        <v>11</v>
      </c>
      <c r="E30" s="198"/>
      <c r="F30" s="199"/>
      <c r="G30" s="204" t="s">
        <v>12</v>
      </c>
      <c r="H30" s="205" t="s">
        <v>13</v>
      </c>
      <c r="I30" s="205" t="s">
        <v>14</v>
      </c>
      <c r="J30" s="194" t="s">
        <v>15</v>
      </c>
      <c r="K30" s="206" t="s">
        <v>16</v>
      </c>
      <c r="L30" s="206"/>
      <c r="M30" s="206"/>
      <c r="N30" s="194" t="s">
        <v>17</v>
      </c>
      <c r="O30" s="194"/>
      <c r="P30" s="194"/>
      <c r="Q30" s="204" t="s">
        <v>18</v>
      </c>
      <c r="R30" s="204"/>
      <c r="S30" s="204"/>
      <c r="T30" s="194" t="s">
        <v>19</v>
      </c>
      <c r="U30" s="194"/>
      <c r="V30" s="194"/>
      <c r="W30" s="7"/>
      <c r="X30" s="7"/>
      <c r="Y30" s="7"/>
    </row>
    <row r="31" spans="1:25" s="8" customFormat="1" ht="13" customHeight="1" x14ac:dyDescent="0.25">
      <c r="A31" s="195"/>
      <c r="B31" s="196"/>
      <c r="C31" s="202"/>
      <c r="D31" s="203"/>
      <c r="E31" s="198"/>
      <c r="F31" s="199"/>
      <c r="G31" s="204"/>
      <c r="H31" s="205"/>
      <c r="I31" s="205"/>
      <c r="J31" s="194"/>
      <c r="K31" s="11" t="s">
        <v>20</v>
      </c>
      <c r="L31" s="9" t="s">
        <v>14</v>
      </c>
      <c r="M31" s="9" t="s">
        <v>15</v>
      </c>
      <c r="N31" s="9" t="s">
        <v>20</v>
      </c>
      <c r="O31" s="12" t="s">
        <v>14</v>
      </c>
      <c r="P31" s="10" t="s">
        <v>15</v>
      </c>
      <c r="Q31" s="11" t="s">
        <v>20</v>
      </c>
      <c r="R31" s="9" t="s">
        <v>14</v>
      </c>
      <c r="S31" s="9" t="s">
        <v>139</v>
      </c>
      <c r="T31" s="9" t="s">
        <v>20</v>
      </c>
      <c r="U31" s="12" t="s">
        <v>14</v>
      </c>
      <c r="V31" s="10" t="s">
        <v>15</v>
      </c>
      <c r="W31" s="7"/>
      <c r="X31" s="7"/>
      <c r="Y31" s="7"/>
    </row>
    <row r="32" spans="1:25" s="49" customFormat="1" ht="13" customHeight="1" x14ac:dyDescent="0.25">
      <c r="A32" s="13" t="s">
        <v>63</v>
      </c>
      <c r="B32" s="14" t="s">
        <v>64</v>
      </c>
      <c r="C32" s="17"/>
      <c r="D32" s="18"/>
      <c r="E32" s="17"/>
      <c r="F32" s="18"/>
      <c r="G32" s="17"/>
      <c r="H32" s="80"/>
      <c r="I32" s="19"/>
      <c r="J32" s="18"/>
      <c r="K32" s="17"/>
      <c r="L32" s="19"/>
      <c r="M32" s="19"/>
      <c r="N32" s="19"/>
      <c r="O32" s="20"/>
      <c r="P32" s="18"/>
      <c r="Q32" s="17"/>
      <c r="R32" s="19"/>
      <c r="S32" s="19"/>
      <c r="T32" s="19"/>
      <c r="U32" s="20"/>
      <c r="V32" s="81"/>
      <c r="W32" s="48"/>
      <c r="X32" s="48"/>
      <c r="Y32" s="48"/>
    </row>
    <row r="33" spans="1:25" s="49" customFormat="1" ht="13" customHeight="1" x14ac:dyDescent="0.25">
      <c r="A33" s="82" t="s">
        <v>65</v>
      </c>
      <c r="B33" s="83" t="s">
        <v>66</v>
      </c>
      <c r="C33" s="17" t="s">
        <v>25</v>
      </c>
      <c r="D33" s="18"/>
      <c r="E33" s="17">
        <v>30</v>
      </c>
      <c r="F33" s="18">
        <v>5</v>
      </c>
      <c r="G33" s="17"/>
      <c r="H33" s="80"/>
      <c r="I33" s="19">
        <v>30</v>
      </c>
      <c r="J33" s="18"/>
      <c r="K33" s="17"/>
      <c r="L33" s="19"/>
      <c r="M33" s="19"/>
      <c r="N33" s="19"/>
      <c r="O33" s="20"/>
      <c r="P33" s="84"/>
      <c r="Q33" s="17"/>
      <c r="R33" s="85">
        <v>30</v>
      </c>
      <c r="S33" s="19"/>
      <c r="T33" s="19"/>
      <c r="U33" s="20"/>
      <c r="V33" s="86"/>
      <c r="W33" s="48"/>
      <c r="X33" s="48"/>
      <c r="Y33" s="48"/>
    </row>
    <row r="34" spans="1:25" ht="13" customHeight="1" x14ac:dyDescent="0.25">
      <c r="A34" s="22" t="s">
        <v>67</v>
      </c>
      <c r="B34" s="87" t="s">
        <v>68</v>
      </c>
      <c r="C34" s="88" t="s">
        <v>25</v>
      </c>
      <c r="D34" s="89"/>
      <c r="E34" s="88">
        <v>35</v>
      </c>
      <c r="F34" s="89">
        <v>5</v>
      </c>
      <c r="G34" s="24"/>
      <c r="H34" s="90"/>
      <c r="I34" s="26">
        <v>35</v>
      </c>
      <c r="J34" s="25"/>
      <c r="K34" s="91"/>
      <c r="L34" s="26"/>
      <c r="M34" s="26"/>
      <c r="N34" s="59"/>
      <c r="O34" s="61"/>
      <c r="P34" s="55"/>
      <c r="Q34" s="60"/>
      <c r="R34" s="26">
        <v>35</v>
      </c>
      <c r="S34" s="59"/>
      <c r="T34" s="26"/>
      <c r="U34" s="61"/>
      <c r="V34" s="56"/>
    </row>
    <row r="35" spans="1:25" ht="13" customHeight="1" x14ac:dyDescent="0.25">
      <c r="A35" s="22" t="s">
        <v>69</v>
      </c>
      <c r="B35" s="23" t="s">
        <v>70</v>
      </c>
      <c r="C35" s="24" t="s">
        <v>25</v>
      </c>
      <c r="D35" s="25"/>
      <c r="E35" s="24">
        <v>35</v>
      </c>
      <c r="F35" s="25">
        <v>5</v>
      </c>
      <c r="G35" s="24"/>
      <c r="H35" s="92"/>
      <c r="I35" s="26">
        <v>35</v>
      </c>
      <c r="J35" s="25"/>
      <c r="K35" s="24"/>
      <c r="L35" s="26"/>
      <c r="M35" s="26"/>
      <c r="N35" s="26"/>
      <c r="O35" s="27"/>
      <c r="P35" s="25"/>
      <c r="Q35" s="24"/>
      <c r="R35" s="26">
        <v>35</v>
      </c>
      <c r="S35" s="24"/>
      <c r="T35" s="24"/>
      <c r="U35" s="27"/>
      <c r="V35" s="56"/>
    </row>
    <row r="36" spans="1:25" ht="13" customHeight="1" x14ac:dyDescent="0.25">
      <c r="A36" s="22" t="s">
        <v>71</v>
      </c>
      <c r="B36" s="23" t="s">
        <v>72</v>
      </c>
      <c r="C36" s="24" t="s">
        <v>25</v>
      </c>
      <c r="D36" s="25"/>
      <c r="E36" s="24">
        <v>45</v>
      </c>
      <c r="F36" s="25">
        <v>6</v>
      </c>
      <c r="G36" s="24">
        <v>15</v>
      </c>
      <c r="H36" s="92"/>
      <c r="I36" s="26">
        <v>30</v>
      </c>
      <c r="J36" s="25"/>
      <c r="K36" s="24"/>
      <c r="L36" s="26"/>
      <c r="M36" s="26"/>
      <c r="N36" s="26"/>
      <c r="O36" s="27"/>
      <c r="P36" s="25"/>
      <c r="Q36" s="24">
        <v>15</v>
      </c>
      <c r="R36" s="26">
        <v>30</v>
      </c>
      <c r="S36" s="26"/>
      <c r="T36" s="26"/>
      <c r="U36" s="27"/>
      <c r="V36" s="56"/>
    </row>
    <row r="37" spans="1:25" ht="13" customHeight="1" x14ac:dyDescent="0.25">
      <c r="A37" s="22" t="s">
        <v>73</v>
      </c>
      <c r="B37" s="23" t="s">
        <v>74</v>
      </c>
      <c r="C37" s="24"/>
      <c r="D37" s="25" t="s">
        <v>25</v>
      </c>
      <c r="E37" s="24">
        <v>20</v>
      </c>
      <c r="F37" s="25">
        <v>4</v>
      </c>
      <c r="G37" s="24">
        <v>20</v>
      </c>
      <c r="H37" s="92"/>
      <c r="I37" s="26"/>
      <c r="J37" s="25"/>
      <c r="K37" s="24"/>
      <c r="L37" s="26"/>
      <c r="M37" s="26"/>
      <c r="N37" s="26"/>
      <c r="O37" s="27"/>
      <c r="P37" s="25"/>
      <c r="Q37" s="24"/>
      <c r="R37" s="26"/>
      <c r="S37" s="26"/>
      <c r="T37" s="26">
        <v>20</v>
      </c>
      <c r="U37" s="27"/>
      <c r="V37" s="56"/>
    </row>
    <row r="38" spans="1:25" ht="13" customHeight="1" x14ac:dyDescent="0.25">
      <c r="A38" s="57" t="s">
        <v>75</v>
      </c>
      <c r="B38" s="58" t="s">
        <v>76</v>
      </c>
      <c r="C38" s="38" t="s">
        <v>25</v>
      </c>
      <c r="D38" s="37"/>
      <c r="E38" s="38">
        <v>20</v>
      </c>
      <c r="F38" s="37">
        <v>4</v>
      </c>
      <c r="G38" s="38">
        <v>20</v>
      </c>
      <c r="H38" s="93"/>
      <c r="I38" s="39"/>
      <c r="J38" s="37"/>
      <c r="K38" s="38"/>
      <c r="L38" s="39"/>
      <c r="M38" s="39"/>
      <c r="N38" s="39"/>
      <c r="O38" s="36"/>
      <c r="P38" s="25"/>
      <c r="Q38" s="38">
        <v>20</v>
      </c>
      <c r="R38" s="39"/>
      <c r="S38" s="39"/>
      <c r="T38" s="39"/>
      <c r="U38" s="36"/>
      <c r="V38" s="56"/>
    </row>
    <row r="39" spans="1:25" ht="13" customHeight="1" x14ac:dyDescent="0.25">
      <c r="A39" s="22" t="s">
        <v>77</v>
      </c>
      <c r="B39" s="23" t="s">
        <v>78</v>
      </c>
      <c r="C39" s="24"/>
      <c r="D39" s="25" t="s">
        <v>25</v>
      </c>
      <c r="E39" s="24">
        <v>30</v>
      </c>
      <c r="F39" s="25">
        <v>5</v>
      </c>
      <c r="G39" s="24"/>
      <c r="H39" s="94"/>
      <c r="I39" s="24">
        <v>30</v>
      </c>
      <c r="J39" s="25"/>
      <c r="K39" s="24"/>
      <c r="L39" s="24"/>
      <c r="M39" s="24"/>
      <c r="N39" s="24"/>
      <c r="O39" s="27"/>
      <c r="P39" s="25"/>
      <c r="Q39" s="24"/>
      <c r="R39" s="24"/>
      <c r="S39" s="24"/>
      <c r="T39" s="24"/>
      <c r="U39" s="27">
        <v>30</v>
      </c>
      <c r="V39" s="56"/>
    </row>
    <row r="40" spans="1:25" ht="13" customHeight="1" x14ac:dyDescent="0.25">
      <c r="A40" s="66" t="s">
        <v>79</v>
      </c>
      <c r="B40" s="95" t="s">
        <v>80</v>
      </c>
      <c r="C40" s="64"/>
      <c r="D40" s="68" t="s">
        <v>141</v>
      </c>
      <c r="E40" s="64">
        <v>60</v>
      </c>
      <c r="F40" s="68">
        <v>4</v>
      </c>
      <c r="G40" s="64"/>
      <c r="H40" s="96"/>
      <c r="I40" s="64"/>
      <c r="J40" s="68"/>
      <c r="K40" s="64"/>
      <c r="L40" s="64"/>
      <c r="M40" s="64"/>
      <c r="N40" s="64"/>
      <c r="O40" s="70"/>
      <c r="P40" s="37"/>
      <c r="Q40" s="64"/>
      <c r="R40" s="64"/>
      <c r="S40" s="64">
        <v>60</v>
      </c>
      <c r="T40" s="64"/>
      <c r="U40" s="70"/>
      <c r="V40" s="72"/>
    </row>
    <row r="41" spans="1:25" s="49" customFormat="1" ht="13" customHeight="1" x14ac:dyDescent="0.25">
      <c r="A41" s="97"/>
      <c r="B41" s="98"/>
      <c r="C41" s="99" t="s">
        <v>81</v>
      </c>
      <c r="D41" s="100" t="s">
        <v>99</v>
      </c>
      <c r="E41" s="101">
        <f>SUM(E33:E40)</f>
        <v>275</v>
      </c>
      <c r="F41" s="100">
        <f>SUM(F33:F40)</f>
        <v>38</v>
      </c>
      <c r="G41" s="101">
        <f>SUM(G33:G40)</f>
        <v>55</v>
      </c>
      <c r="H41" s="101"/>
      <c r="I41" s="101">
        <f>SUM(I33:I40)</f>
        <v>160</v>
      </c>
      <c r="J41" s="100"/>
      <c r="K41" s="101"/>
      <c r="L41" s="101"/>
      <c r="M41" s="101"/>
      <c r="N41" s="101"/>
      <c r="O41" s="102"/>
      <c r="P41" s="76"/>
      <c r="Q41" s="101">
        <f>SUM(Q33:Q40)</f>
        <v>35</v>
      </c>
      <c r="R41" s="101">
        <f>SUM(R33:R40)</f>
        <v>130</v>
      </c>
      <c r="S41" s="101"/>
      <c r="T41" s="101">
        <f>SUM(T33:T40)</f>
        <v>20</v>
      </c>
      <c r="U41" s="102">
        <f>SUM(U33:U40)</f>
        <v>30</v>
      </c>
      <c r="V41" s="103"/>
      <c r="W41" s="48"/>
      <c r="X41" s="48"/>
      <c r="Y41" s="48"/>
    </row>
    <row r="42" spans="1:25" s="49" customFormat="1" ht="13" customHeight="1" x14ac:dyDescent="0.25">
      <c r="A42" s="104" t="s">
        <v>82</v>
      </c>
      <c r="B42" s="105"/>
      <c r="C42" s="106"/>
      <c r="D42" s="107"/>
      <c r="E42" s="106">
        <f>SUM(E41)</f>
        <v>275</v>
      </c>
      <c r="F42" s="107"/>
      <c r="G42" s="106">
        <f>SUM(G33:G40)</f>
        <v>55</v>
      </c>
      <c r="H42" s="106"/>
      <c r="I42" s="106">
        <f>SUM(I33:I40)</f>
        <v>160</v>
      </c>
      <c r="J42" s="107"/>
      <c r="K42" s="106"/>
      <c r="L42" s="106"/>
      <c r="M42" s="106"/>
      <c r="N42" s="106"/>
      <c r="O42" s="108"/>
      <c r="P42" s="107"/>
      <c r="Q42" s="184">
        <f>SUM(Q33:Q40)+SUM(R33:R40)</f>
        <v>165</v>
      </c>
      <c r="R42" s="184"/>
      <c r="S42" s="184"/>
      <c r="T42" s="185">
        <f>SUM(T33:T40)+SUM(U33:U40)</f>
        <v>50</v>
      </c>
      <c r="U42" s="185"/>
      <c r="V42" s="185"/>
      <c r="W42" s="48"/>
      <c r="X42" s="48"/>
      <c r="Y42" s="48"/>
    </row>
    <row r="43" spans="1:25" s="49" customFormat="1" ht="13" customHeight="1" x14ac:dyDescent="0.25">
      <c r="A43" s="110" t="s">
        <v>83</v>
      </c>
      <c r="B43" s="111"/>
      <c r="C43" s="112"/>
      <c r="D43" s="109"/>
      <c r="E43" s="112"/>
      <c r="F43" s="109">
        <f>SUM(F41)</f>
        <v>38</v>
      </c>
      <c r="G43" s="112"/>
      <c r="H43" s="112"/>
      <c r="I43" s="112"/>
      <c r="J43" s="109"/>
      <c r="K43" s="112"/>
      <c r="L43" s="112"/>
      <c r="M43" s="112"/>
      <c r="N43" s="112"/>
      <c r="O43" s="113"/>
      <c r="P43" s="109"/>
      <c r="Q43" s="184">
        <f>SUM(F33:F36,F38)</f>
        <v>25</v>
      </c>
      <c r="R43" s="184"/>
      <c r="S43" s="184"/>
      <c r="T43" s="185">
        <f>SUM(F37,F39:F40)</f>
        <v>13</v>
      </c>
      <c r="U43" s="185"/>
      <c r="V43" s="185"/>
      <c r="W43" s="48"/>
      <c r="X43" s="48"/>
      <c r="Y43" s="48"/>
    </row>
    <row r="44" spans="1:25" ht="13" customHeight="1" x14ac:dyDescent="0.25">
      <c r="A44" s="114" t="s">
        <v>84</v>
      </c>
      <c r="B44" s="115" t="s">
        <v>85</v>
      </c>
      <c r="C44" s="116"/>
      <c r="D44" s="84"/>
      <c r="E44" s="116"/>
      <c r="F44" s="84"/>
      <c r="G44" s="116"/>
      <c r="H44" s="117"/>
      <c r="I44" s="118"/>
      <c r="J44" s="84"/>
      <c r="K44" s="116"/>
      <c r="L44" s="118"/>
      <c r="M44" s="118"/>
      <c r="N44" s="118"/>
      <c r="O44" s="119"/>
      <c r="P44" s="84"/>
      <c r="Q44" s="116"/>
      <c r="R44" s="118"/>
      <c r="S44" s="118"/>
      <c r="T44" s="118"/>
      <c r="U44" s="119"/>
      <c r="V44" s="56"/>
    </row>
    <row r="45" spans="1:25" ht="13" customHeight="1" x14ac:dyDescent="0.25">
      <c r="A45" s="22" t="s">
        <v>86</v>
      </c>
      <c r="B45" s="23" t="s">
        <v>87</v>
      </c>
      <c r="C45" s="24" t="s">
        <v>25</v>
      </c>
      <c r="D45" s="25"/>
      <c r="E45" s="24">
        <v>40</v>
      </c>
      <c r="F45" s="25">
        <v>6</v>
      </c>
      <c r="G45" s="24"/>
      <c r="H45" s="92"/>
      <c r="I45" s="26">
        <v>40</v>
      </c>
      <c r="J45" s="25"/>
      <c r="K45" s="24"/>
      <c r="L45" s="26"/>
      <c r="M45" s="26"/>
      <c r="N45" s="26"/>
      <c r="O45" s="27"/>
      <c r="P45" s="25"/>
      <c r="Q45" s="24"/>
      <c r="R45" s="26">
        <v>40</v>
      </c>
      <c r="S45" s="26"/>
      <c r="T45" s="26"/>
      <c r="U45" s="27"/>
      <c r="V45" s="56"/>
    </row>
    <row r="46" spans="1:25" ht="13" customHeight="1" x14ac:dyDescent="0.25">
      <c r="A46" s="22" t="s">
        <v>88</v>
      </c>
      <c r="B46" s="23" t="s">
        <v>89</v>
      </c>
      <c r="C46" s="24" t="s">
        <v>25</v>
      </c>
      <c r="D46" s="25"/>
      <c r="E46" s="24">
        <v>60</v>
      </c>
      <c r="F46" s="25">
        <v>8</v>
      </c>
      <c r="G46" s="24">
        <v>20</v>
      </c>
      <c r="H46" s="92"/>
      <c r="I46" s="26">
        <v>40</v>
      </c>
      <c r="J46" s="25"/>
      <c r="K46" s="24"/>
      <c r="L46" s="26"/>
      <c r="M46" s="26"/>
      <c r="N46" s="26"/>
      <c r="O46" s="27"/>
      <c r="P46" s="25"/>
      <c r="Q46" s="24">
        <v>20</v>
      </c>
      <c r="R46" s="26">
        <v>40</v>
      </c>
      <c r="S46" s="26"/>
      <c r="T46" s="26"/>
      <c r="U46" s="27"/>
      <c r="V46" s="56"/>
    </row>
    <row r="47" spans="1:25" ht="13" customHeight="1" x14ac:dyDescent="0.25">
      <c r="A47" s="66" t="s">
        <v>90</v>
      </c>
      <c r="B47" s="23" t="s">
        <v>91</v>
      </c>
      <c r="C47" s="24" t="s">
        <v>25</v>
      </c>
      <c r="D47" s="25"/>
      <c r="E47" s="24">
        <v>30</v>
      </c>
      <c r="F47" s="25">
        <v>5</v>
      </c>
      <c r="G47" s="24">
        <v>30</v>
      </c>
      <c r="H47" s="92"/>
      <c r="I47" s="26"/>
      <c r="J47" s="25"/>
      <c r="K47" s="24"/>
      <c r="L47" s="26"/>
      <c r="M47" s="26"/>
      <c r="N47" s="26"/>
      <c r="O47" s="27"/>
      <c r="P47" s="25"/>
      <c r="Q47" s="24">
        <v>30</v>
      </c>
      <c r="R47" s="26"/>
      <c r="S47" s="26"/>
      <c r="T47" s="26"/>
      <c r="U47" s="27"/>
      <c r="V47" s="56"/>
    </row>
    <row r="48" spans="1:25" ht="13" customHeight="1" x14ac:dyDescent="0.25">
      <c r="A48" s="22" t="s">
        <v>92</v>
      </c>
      <c r="B48" s="23" t="s">
        <v>93</v>
      </c>
      <c r="C48" s="24" t="s">
        <v>25</v>
      </c>
      <c r="D48" s="25"/>
      <c r="E48" s="24">
        <v>40</v>
      </c>
      <c r="F48" s="25">
        <v>6</v>
      </c>
      <c r="G48" s="24"/>
      <c r="H48" s="92"/>
      <c r="I48" s="26">
        <v>40</v>
      </c>
      <c r="J48" s="25"/>
      <c r="K48" s="24"/>
      <c r="L48" s="26"/>
      <c r="M48" s="26"/>
      <c r="N48" s="26"/>
      <c r="O48" s="27"/>
      <c r="P48" s="25"/>
      <c r="Q48" s="24"/>
      <c r="R48" s="26">
        <v>40</v>
      </c>
      <c r="S48" s="26"/>
      <c r="T48" s="26"/>
      <c r="U48" s="27"/>
      <c r="V48" s="56"/>
    </row>
    <row r="49" spans="1:25" ht="13" customHeight="1" x14ac:dyDescent="0.25">
      <c r="A49" s="120" t="s">
        <v>94</v>
      </c>
      <c r="B49" s="121" t="s">
        <v>95</v>
      </c>
      <c r="C49" s="122"/>
      <c r="D49" s="123" t="s">
        <v>25</v>
      </c>
      <c r="E49" s="122">
        <v>20</v>
      </c>
      <c r="F49" s="123">
        <v>3</v>
      </c>
      <c r="G49" s="122"/>
      <c r="H49" s="124"/>
      <c r="I49" s="125">
        <v>20</v>
      </c>
      <c r="J49" s="123"/>
      <c r="K49" s="122"/>
      <c r="L49" s="125"/>
      <c r="M49" s="125"/>
      <c r="N49" s="125"/>
      <c r="O49" s="126"/>
      <c r="P49" s="25"/>
      <c r="Q49" s="122"/>
      <c r="R49" s="125"/>
      <c r="S49" s="125"/>
      <c r="T49" s="125"/>
      <c r="U49" s="126">
        <v>20</v>
      </c>
      <c r="V49" s="56"/>
    </row>
    <row r="50" spans="1:25" ht="13" customHeight="1" x14ac:dyDescent="0.25">
      <c r="A50" s="127" t="s">
        <v>96</v>
      </c>
      <c r="B50" s="23" t="s">
        <v>97</v>
      </c>
      <c r="C50" s="24"/>
      <c r="D50" s="25" t="s">
        <v>25</v>
      </c>
      <c r="E50" s="24">
        <v>30</v>
      </c>
      <c r="F50" s="25">
        <v>5</v>
      </c>
      <c r="G50" s="24"/>
      <c r="H50" s="92"/>
      <c r="I50" s="26">
        <v>30</v>
      </c>
      <c r="J50" s="25"/>
      <c r="K50" s="24"/>
      <c r="L50" s="26"/>
      <c r="M50" s="26"/>
      <c r="N50" s="26"/>
      <c r="O50" s="27"/>
      <c r="P50" s="25"/>
      <c r="Q50" s="24"/>
      <c r="R50" s="26"/>
      <c r="S50" s="26"/>
      <c r="T50" s="26"/>
      <c r="U50" s="27">
        <v>30</v>
      </c>
      <c r="V50" s="56"/>
    </row>
    <row r="51" spans="1:25" ht="13" customHeight="1" x14ac:dyDescent="0.25">
      <c r="A51" s="128" t="s">
        <v>79</v>
      </c>
      <c r="B51" s="23" t="s">
        <v>98</v>
      </c>
      <c r="C51" s="24"/>
      <c r="D51" s="25" t="s">
        <v>141</v>
      </c>
      <c r="E51" s="24">
        <v>60</v>
      </c>
      <c r="F51" s="25">
        <v>5</v>
      </c>
      <c r="G51" s="24"/>
      <c r="H51" s="92"/>
      <c r="I51" s="26"/>
      <c r="J51" s="25"/>
      <c r="K51" s="24"/>
      <c r="L51" s="26"/>
      <c r="M51" s="26"/>
      <c r="N51" s="26"/>
      <c r="O51" s="36"/>
      <c r="P51" s="37"/>
      <c r="Q51" s="38"/>
      <c r="R51" s="39"/>
      <c r="S51" s="39">
        <v>60</v>
      </c>
      <c r="T51" s="39"/>
      <c r="U51" s="36"/>
      <c r="V51" s="72"/>
    </row>
    <row r="52" spans="1:25" s="49" customFormat="1" ht="13" customHeight="1" x14ac:dyDescent="0.25">
      <c r="A52" s="97"/>
      <c r="B52" s="129"/>
      <c r="C52" s="101" t="s">
        <v>81</v>
      </c>
      <c r="D52" s="100" t="s">
        <v>99</v>
      </c>
      <c r="E52" s="101">
        <f>SUM(E45:E51)</f>
        <v>280</v>
      </c>
      <c r="F52" s="100">
        <f>SUM(F45:F51)</f>
        <v>38</v>
      </c>
      <c r="G52" s="101">
        <f>SUM(G45:G51)</f>
        <v>50</v>
      </c>
      <c r="H52" s="101"/>
      <c r="I52" s="101">
        <f>SUM(I45:I51)</f>
        <v>170</v>
      </c>
      <c r="J52" s="100"/>
      <c r="K52" s="101"/>
      <c r="L52" s="101"/>
      <c r="M52" s="101"/>
      <c r="N52" s="101"/>
      <c r="O52" s="102"/>
      <c r="P52" s="100"/>
      <c r="Q52" s="101">
        <f>SUM(Q45:Q51)</f>
        <v>50</v>
      </c>
      <c r="R52" s="101">
        <f>SUM(R45:R51)</f>
        <v>120</v>
      </c>
      <c r="S52" s="101"/>
      <c r="T52" s="101"/>
      <c r="U52" s="102">
        <f>SUM(U45:U51)</f>
        <v>50</v>
      </c>
      <c r="V52" s="103"/>
      <c r="W52" s="48"/>
      <c r="X52" s="48"/>
      <c r="Y52" s="48"/>
    </row>
    <row r="53" spans="1:25" s="49" customFormat="1" ht="13" customHeight="1" x14ac:dyDescent="0.25">
      <c r="A53" s="104" t="s">
        <v>82</v>
      </c>
      <c r="B53" s="105"/>
      <c r="C53" s="106"/>
      <c r="D53" s="107"/>
      <c r="E53" s="106">
        <f>SUM(E52)</f>
        <v>280</v>
      </c>
      <c r="F53" s="107"/>
      <c r="G53" s="106">
        <f>SUM(G45:G51)</f>
        <v>50</v>
      </c>
      <c r="H53" s="106"/>
      <c r="I53" s="106">
        <f>SUM(I45:I51)</f>
        <v>170</v>
      </c>
      <c r="J53" s="107"/>
      <c r="K53" s="106"/>
      <c r="L53" s="106"/>
      <c r="M53" s="106"/>
      <c r="N53" s="106"/>
      <c r="O53" s="108"/>
      <c r="P53" s="107"/>
      <c r="Q53" s="184">
        <f>SUM(Q45:Q51)+SUM(R45:R51)</f>
        <v>170</v>
      </c>
      <c r="R53" s="184"/>
      <c r="S53" s="184"/>
      <c r="T53" s="185">
        <f>SUM(T45:T51)+SUM(U45:U51)</f>
        <v>50</v>
      </c>
      <c r="U53" s="185"/>
      <c r="V53" s="185"/>
      <c r="W53" s="48"/>
      <c r="X53" s="48"/>
      <c r="Y53" s="48"/>
    </row>
    <row r="54" spans="1:25" s="49" customFormat="1" ht="13" customHeight="1" x14ac:dyDescent="0.25">
      <c r="A54" s="110" t="s">
        <v>83</v>
      </c>
      <c r="B54" s="111"/>
      <c r="C54" s="112"/>
      <c r="D54" s="109"/>
      <c r="E54" s="112"/>
      <c r="F54" s="109">
        <f>SUM(F52)</f>
        <v>38</v>
      </c>
      <c r="G54" s="112"/>
      <c r="H54" s="112"/>
      <c r="I54" s="112"/>
      <c r="J54" s="109"/>
      <c r="K54" s="112"/>
      <c r="L54" s="112"/>
      <c r="M54" s="112"/>
      <c r="N54" s="112"/>
      <c r="O54" s="113"/>
      <c r="P54" s="109"/>
      <c r="Q54" s="184">
        <f>SUM(F45:F48)</f>
        <v>25</v>
      </c>
      <c r="R54" s="184"/>
      <c r="S54" s="184"/>
      <c r="T54" s="185">
        <f>SUM(F49:F51)</f>
        <v>13</v>
      </c>
      <c r="U54" s="185"/>
      <c r="V54" s="185"/>
      <c r="W54" s="48"/>
      <c r="X54" s="48"/>
      <c r="Y54" s="48"/>
    </row>
    <row r="55" spans="1:25" ht="13" customHeight="1" x14ac:dyDescent="0.25">
      <c r="A55" s="13" t="s">
        <v>100</v>
      </c>
      <c r="B55" s="14" t="s">
        <v>101</v>
      </c>
      <c r="C55" s="17"/>
      <c r="D55" s="18"/>
      <c r="E55" s="17"/>
      <c r="F55" s="18"/>
      <c r="G55" s="17"/>
      <c r="H55" s="80"/>
      <c r="I55" s="19"/>
      <c r="J55" s="18"/>
      <c r="K55" s="17"/>
      <c r="L55" s="19"/>
      <c r="M55" s="19"/>
      <c r="N55" s="19"/>
      <c r="O55" s="20"/>
      <c r="P55" s="18"/>
      <c r="Q55" s="17"/>
      <c r="R55" s="19"/>
      <c r="S55" s="19"/>
      <c r="T55" s="19"/>
      <c r="U55" s="20"/>
      <c r="V55" s="21"/>
    </row>
    <row r="56" spans="1:25" ht="13" customHeight="1" x14ac:dyDescent="0.25">
      <c r="A56" s="22" t="s">
        <v>102</v>
      </c>
      <c r="B56" s="23" t="s">
        <v>103</v>
      </c>
      <c r="C56" s="24" t="s">
        <v>25</v>
      </c>
      <c r="D56" s="25"/>
      <c r="E56" s="24">
        <v>30</v>
      </c>
      <c r="F56" s="25">
        <v>4</v>
      </c>
      <c r="G56" s="24">
        <v>30</v>
      </c>
      <c r="H56" s="92"/>
      <c r="I56" s="26"/>
      <c r="J56" s="25"/>
      <c r="K56" s="24"/>
      <c r="L56" s="26"/>
      <c r="M56" s="26"/>
      <c r="N56" s="26"/>
      <c r="O56" s="27"/>
      <c r="P56" s="25"/>
      <c r="Q56" s="24">
        <v>30</v>
      </c>
      <c r="R56" s="26"/>
      <c r="S56" s="26"/>
      <c r="T56" s="26"/>
      <c r="U56" s="27"/>
      <c r="V56" s="56"/>
    </row>
    <row r="57" spans="1:25" ht="13" customHeight="1" x14ac:dyDescent="0.25">
      <c r="A57" s="22" t="s">
        <v>104</v>
      </c>
      <c r="B57" s="23" t="s">
        <v>105</v>
      </c>
      <c r="C57" s="24" t="s">
        <v>25</v>
      </c>
      <c r="D57" s="25"/>
      <c r="E57" s="24">
        <v>20</v>
      </c>
      <c r="F57" s="25">
        <v>2</v>
      </c>
      <c r="G57" s="24"/>
      <c r="H57" s="92"/>
      <c r="I57" s="26">
        <v>20</v>
      </c>
      <c r="J57" s="25"/>
      <c r="K57" s="24"/>
      <c r="L57" s="26"/>
      <c r="M57" s="26"/>
      <c r="N57" s="26"/>
      <c r="O57" s="27"/>
      <c r="P57" s="25"/>
      <c r="Q57" s="24"/>
      <c r="R57" s="26">
        <v>20</v>
      </c>
      <c r="S57" s="26"/>
      <c r="T57" s="26"/>
      <c r="U57" s="27"/>
      <c r="V57" s="56"/>
    </row>
    <row r="58" spans="1:25" ht="13" customHeight="1" x14ac:dyDescent="0.25">
      <c r="A58" s="22" t="s">
        <v>106</v>
      </c>
      <c r="B58" s="23" t="s">
        <v>107</v>
      </c>
      <c r="C58" s="24" t="s">
        <v>25</v>
      </c>
      <c r="D58" s="25"/>
      <c r="E58" s="24">
        <v>40</v>
      </c>
      <c r="F58" s="25">
        <v>6</v>
      </c>
      <c r="G58" s="24"/>
      <c r="H58" s="92"/>
      <c r="I58" s="26">
        <v>40</v>
      </c>
      <c r="J58" s="25"/>
      <c r="K58" s="24"/>
      <c r="L58" s="26"/>
      <c r="M58" s="26"/>
      <c r="N58" s="26"/>
      <c r="O58" s="27"/>
      <c r="P58" s="25"/>
      <c r="Q58" s="24"/>
      <c r="R58" s="26">
        <v>40</v>
      </c>
      <c r="S58" s="26"/>
      <c r="T58" s="26"/>
      <c r="U58" s="27"/>
      <c r="V58" s="56"/>
    </row>
    <row r="59" spans="1:25" s="132" customFormat="1" ht="13" customHeight="1" x14ac:dyDescent="0.2">
      <c r="A59" s="22" t="s">
        <v>108</v>
      </c>
      <c r="B59" s="23" t="s">
        <v>109</v>
      </c>
      <c r="C59" s="24" t="s">
        <v>99</v>
      </c>
      <c r="D59" s="25"/>
      <c r="E59" s="24">
        <v>50</v>
      </c>
      <c r="F59" s="25">
        <v>7</v>
      </c>
      <c r="G59" s="24">
        <v>15</v>
      </c>
      <c r="H59" s="92"/>
      <c r="I59" s="26">
        <v>35</v>
      </c>
      <c r="J59" s="25"/>
      <c r="K59" s="24"/>
      <c r="L59" s="26"/>
      <c r="M59" s="26"/>
      <c r="N59" s="26"/>
      <c r="O59" s="27"/>
      <c r="P59" s="25"/>
      <c r="Q59" s="24">
        <v>15</v>
      </c>
      <c r="R59" s="26">
        <v>35</v>
      </c>
      <c r="S59" s="26"/>
      <c r="T59" s="26"/>
      <c r="U59" s="27"/>
      <c r="V59" s="130"/>
      <c r="W59" s="131"/>
      <c r="X59" s="131"/>
      <c r="Y59" s="131"/>
    </row>
    <row r="60" spans="1:25" s="132" customFormat="1" ht="13" customHeight="1" x14ac:dyDescent="0.2">
      <c r="A60" s="133" t="s">
        <v>110</v>
      </c>
      <c r="B60" s="23" t="s">
        <v>111</v>
      </c>
      <c r="C60" s="24"/>
      <c r="D60" s="25" t="s">
        <v>25</v>
      </c>
      <c r="E60" s="24">
        <v>30</v>
      </c>
      <c r="F60" s="25">
        <v>6</v>
      </c>
      <c r="G60" s="24"/>
      <c r="H60" s="92"/>
      <c r="I60" s="26">
        <v>30</v>
      </c>
      <c r="J60" s="25"/>
      <c r="K60" s="24"/>
      <c r="L60" s="26"/>
      <c r="M60" s="26"/>
      <c r="N60" s="26"/>
      <c r="O60" s="27"/>
      <c r="P60" s="25"/>
      <c r="Q60" s="24"/>
      <c r="R60" s="26"/>
      <c r="S60" s="26"/>
      <c r="T60" s="26"/>
      <c r="U60" s="27">
        <v>30</v>
      </c>
      <c r="V60" s="130"/>
      <c r="W60" s="131"/>
      <c r="X60" s="131"/>
      <c r="Y60" s="131"/>
    </row>
    <row r="61" spans="1:25" s="132" customFormat="1" ht="13" customHeight="1" x14ac:dyDescent="0.2">
      <c r="A61" s="22" t="s">
        <v>112</v>
      </c>
      <c r="B61" s="23" t="s">
        <v>113</v>
      </c>
      <c r="C61" s="24"/>
      <c r="D61" s="25" t="s">
        <v>25</v>
      </c>
      <c r="E61" s="24">
        <v>20</v>
      </c>
      <c r="F61" s="25">
        <v>3</v>
      </c>
      <c r="G61" s="24"/>
      <c r="H61" s="92"/>
      <c r="I61" s="26">
        <v>20</v>
      </c>
      <c r="J61" s="25"/>
      <c r="K61" s="24"/>
      <c r="L61" s="26"/>
      <c r="M61" s="26"/>
      <c r="N61" s="26"/>
      <c r="O61" s="27"/>
      <c r="P61" s="25"/>
      <c r="Q61" s="24"/>
      <c r="R61" s="26"/>
      <c r="S61" s="26"/>
      <c r="T61" s="26"/>
      <c r="U61" s="27">
        <v>20</v>
      </c>
      <c r="V61" s="130"/>
      <c r="W61" s="131"/>
      <c r="X61" s="131"/>
      <c r="Y61" s="131"/>
    </row>
    <row r="62" spans="1:25" s="132" customFormat="1" ht="13" customHeight="1" x14ac:dyDescent="0.2">
      <c r="A62" s="22" t="s">
        <v>114</v>
      </c>
      <c r="B62" s="23" t="s">
        <v>115</v>
      </c>
      <c r="C62" s="24" t="s">
        <v>25</v>
      </c>
      <c r="D62" s="25"/>
      <c r="E62" s="24">
        <v>20</v>
      </c>
      <c r="F62" s="25">
        <v>3</v>
      </c>
      <c r="G62" s="24"/>
      <c r="H62" s="92"/>
      <c r="I62" s="26">
        <v>20</v>
      </c>
      <c r="J62" s="25"/>
      <c r="K62" s="24"/>
      <c r="L62" s="26"/>
      <c r="M62" s="26"/>
      <c r="N62" s="26"/>
      <c r="O62" s="27"/>
      <c r="P62" s="25"/>
      <c r="Q62" s="24"/>
      <c r="R62" s="26">
        <v>20</v>
      </c>
      <c r="S62" s="26"/>
      <c r="T62" s="26"/>
      <c r="U62" s="27"/>
      <c r="V62" s="130"/>
      <c r="W62" s="131"/>
      <c r="X62" s="131"/>
      <c r="Y62" s="131"/>
    </row>
    <row r="63" spans="1:25" s="132" customFormat="1" ht="13" customHeight="1" x14ac:dyDescent="0.2">
      <c r="A63" s="22" t="s">
        <v>116</v>
      </c>
      <c r="B63" s="23" t="s">
        <v>117</v>
      </c>
      <c r="C63" s="24" t="s">
        <v>25</v>
      </c>
      <c r="D63" s="25"/>
      <c r="E63" s="24">
        <v>20</v>
      </c>
      <c r="F63" s="25">
        <v>3</v>
      </c>
      <c r="G63" s="24"/>
      <c r="H63" s="92"/>
      <c r="I63" s="26">
        <v>20</v>
      </c>
      <c r="J63" s="25"/>
      <c r="K63" s="24"/>
      <c r="L63" s="26"/>
      <c r="M63" s="26"/>
      <c r="N63" s="26"/>
      <c r="O63" s="27"/>
      <c r="P63" s="25"/>
      <c r="Q63" s="24"/>
      <c r="R63" s="26">
        <v>20</v>
      </c>
      <c r="S63" s="26"/>
      <c r="T63" s="26"/>
      <c r="U63" s="27"/>
      <c r="V63" s="130"/>
      <c r="W63" s="131"/>
      <c r="X63" s="131"/>
      <c r="Y63" s="131"/>
    </row>
    <row r="64" spans="1:25" s="132" customFormat="1" ht="13" customHeight="1" x14ac:dyDescent="0.2">
      <c r="A64" s="57" t="s">
        <v>79</v>
      </c>
      <c r="B64" s="58" t="s">
        <v>118</v>
      </c>
      <c r="C64" s="38"/>
      <c r="D64" s="37" t="s">
        <v>141</v>
      </c>
      <c r="E64" s="38">
        <v>60</v>
      </c>
      <c r="F64" s="37">
        <v>4</v>
      </c>
      <c r="G64" s="38"/>
      <c r="H64" s="93"/>
      <c r="I64" s="39"/>
      <c r="J64" s="37"/>
      <c r="K64" s="38"/>
      <c r="L64" s="39"/>
      <c r="M64" s="39"/>
      <c r="N64" s="39"/>
      <c r="O64" s="36"/>
      <c r="P64" s="37"/>
      <c r="Q64" s="38"/>
      <c r="R64" s="39"/>
      <c r="S64" s="39">
        <v>60</v>
      </c>
      <c r="T64" s="39"/>
      <c r="U64" s="36"/>
      <c r="V64" s="134"/>
      <c r="W64" s="131"/>
      <c r="X64" s="131"/>
      <c r="Y64" s="131"/>
    </row>
    <row r="65" spans="1:37" s="143" customFormat="1" ht="13" customHeight="1" x14ac:dyDescent="0.25">
      <c r="A65" s="135"/>
      <c r="B65" s="136"/>
      <c r="C65" s="137" t="s">
        <v>119</v>
      </c>
      <c r="D65" s="138" t="s">
        <v>99</v>
      </c>
      <c r="E65" s="139">
        <f>SUM(E56:E64)</f>
        <v>290</v>
      </c>
      <c r="F65" s="138">
        <f>SUM(F56:F64)</f>
        <v>38</v>
      </c>
      <c r="G65" s="139">
        <f>SUM(G56:G64)</f>
        <v>45</v>
      </c>
      <c r="H65" s="139"/>
      <c r="I65" s="139">
        <f>SUM(I56:I64)</f>
        <v>185</v>
      </c>
      <c r="J65" s="138"/>
      <c r="K65" s="139"/>
      <c r="L65" s="139"/>
      <c r="M65" s="139"/>
      <c r="N65" s="139"/>
      <c r="O65" s="140"/>
      <c r="P65" s="138"/>
      <c r="Q65" s="139">
        <f>SUM(Q56:Q64)</f>
        <v>45</v>
      </c>
      <c r="R65" s="139">
        <f>SUM(R56:R64)</f>
        <v>135</v>
      </c>
      <c r="S65" s="139"/>
      <c r="T65" s="139"/>
      <c r="U65" s="140">
        <f>SUM(U56:U64)</f>
        <v>50</v>
      </c>
      <c r="V65" s="141"/>
      <c r="W65" s="142"/>
      <c r="X65" s="142"/>
      <c r="Y65" s="142"/>
    </row>
    <row r="66" spans="1:37" s="143" customFormat="1" ht="13" customHeight="1" x14ac:dyDescent="0.25">
      <c r="A66" s="144" t="s">
        <v>82</v>
      </c>
      <c r="B66" s="145"/>
      <c r="C66" s="146"/>
      <c r="D66" s="147"/>
      <c r="E66" s="146">
        <f>SUM(E65)</f>
        <v>290</v>
      </c>
      <c r="F66" s="147"/>
      <c r="G66" s="146">
        <f>SUM(G56:G64)</f>
        <v>45</v>
      </c>
      <c r="H66" s="146"/>
      <c r="I66" s="146">
        <f>SUM(I56:I64)</f>
        <v>185</v>
      </c>
      <c r="J66" s="147"/>
      <c r="K66" s="146"/>
      <c r="L66" s="146"/>
      <c r="M66" s="146"/>
      <c r="N66" s="146"/>
      <c r="O66" s="148"/>
      <c r="P66" s="147"/>
      <c r="Q66" s="188">
        <f>SUM(Q65)+R65</f>
        <v>180</v>
      </c>
      <c r="R66" s="188"/>
      <c r="S66" s="188"/>
      <c r="T66" s="189">
        <f>SUM(T65)+U65</f>
        <v>50</v>
      </c>
      <c r="U66" s="189"/>
      <c r="V66" s="189"/>
      <c r="W66" s="142"/>
      <c r="X66" s="142"/>
      <c r="Y66" s="142"/>
    </row>
    <row r="67" spans="1:37" s="143" customFormat="1" ht="13" customHeight="1" x14ac:dyDescent="0.25">
      <c r="A67" s="149" t="s">
        <v>83</v>
      </c>
      <c r="B67" s="150"/>
      <c r="C67" s="151"/>
      <c r="D67" s="152"/>
      <c r="E67" s="151"/>
      <c r="F67" s="152">
        <f>SUM(F65)</f>
        <v>38</v>
      </c>
      <c r="G67" s="151"/>
      <c r="H67" s="151"/>
      <c r="I67" s="151"/>
      <c r="J67" s="152"/>
      <c r="K67" s="151"/>
      <c r="L67" s="151"/>
      <c r="M67" s="151"/>
      <c r="N67" s="151"/>
      <c r="O67" s="153"/>
      <c r="P67" s="152"/>
      <c r="Q67" s="188">
        <f>SUM(F56:F59,F62:F63)</f>
        <v>25</v>
      </c>
      <c r="R67" s="188"/>
      <c r="S67" s="188"/>
      <c r="T67" s="189">
        <f>SUM(F60:F61,F64)</f>
        <v>13</v>
      </c>
      <c r="U67" s="189"/>
      <c r="V67" s="189"/>
      <c r="W67" s="142"/>
      <c r="X67" s="142"/>
      <c r="Y67" s="142"/>
    </row>
    <row r="68" spans="1:37" ht="13" customHeight="1" x14ac:dyDescent="0.25">
      <c r="A68" s="190" t="s">
        <v>120</v>
      </c>
      <c r="B68" s="191" t="s">
        <v>121</v>
      </c>
      <c r="C68" s="192" t="s">
        <v>122</v>
      </c>
      <c r="D68" s="191" t="s">
        <v>122</v>
      </c>
      <c r="E68" s="116">
        <v>30</v>
      </c>
      <c r="F68" s="84">
        <v>5</v>
      </c>
      <c r="G68" s="116"/>
      <c r="H68" s="117"/>
      <c r="I68" s="118"/>
      <c r="J68" s="84">
        <v>30</v>
      </c>
      <c r="K68" s="116"/>
      <c r="L68" s="118"/>
      <c r="M68" s="118">
        <v>30</v>
      </c>
      <c r="N68" s="118"/>
      <c r="O68" s="119"/>
      <c r="P68" s="84"/>
      <c r="Q68" s="116"/>
      <c r="R68" s="118"/>
      <c r="S68" s="118"/>
      <c r="T68" s="118"/>
      <c r="U68" s="119"/>
      <c r="V68" s="32"/>
    </row>
    <row r="69" spans="1:37" ht="13" customHeight="1" x14ac:dyDescent="0.25">
      <c r="A69" s="190"/>
      <c r="B69" s="191"/>
      <c r="C69" s="192"/>
      <c r="D69" s="191"/>
      <c r="E69" s="154">
        <v>30</v>
      </c>
      <c r="F69" s="155">
        <v>5</v>
      </c>
      <c r="G69" s="154"/>
      <c r="H69" s="156"/>
      <c r="I69" s="154"/>
      <c r="J69" s="155">
        <v>30</v>
      </c>
      <c r="K69" s="154"/>
      <c r="L69" s="154"/>
      <c r="M69" s="154"/>
      <c r="N69" s="154"/>
      <c r="O69" s="119"/>
      <c r="P69" s="84">
        <v>30</v>
      </c>
      <c r="Q69" s="116"/>
      <c r="R69" s="116"/>
      <c r="S69" s="116"/>
      <c r="T69" s="116"/>
      <c r="U69" s="119"/>
      <c r="V69" s="32"/>
    </row>
    <row r="70" spans="1:37" ht="13" customHeight="1" x14ac:dyDescent="0.25">
      <c r="A70" s="190"/>
      <c r="B70" s="191"/>
      <c r="C70" s="192"/>
      <c r="D70" s="191"/>
      <c r="E70" s="116">
        <v>30</v>
      </c>
      <c r="F70" s="84">
        <v>5</v>
      </c>
      <c r="G70" s="116"/>
      <c r="H70" s="157"/>
      <c r="I70" s="116"/>
      <c r="J70" s="84">
        <v>30</v>
      </c>
      <c r="K70" s="116"/>
      <c r="L70" s="116"/>
      <c r="M70" s="116"/>
      <c r="N70" s="116"/>
      <c r="O70" s="119"/>
      <c r="P70" s="84"/>
      <c r="Q70" s="116"/>
      <c r="R70" s="116"/>
      <c r="S70" s="116">
        <v>30</v>
      </c>
      <c r="T70" s="116"/>
      <c r="U70" s="119"/>
      <c r="V70" s="32"/>
    </row>
    <row r="71" spans="1:37" ht="13" customHeight="1" x14ac:dyDescent="0.25">
      <c r="A71" s="190"/>
      <c r="B71" s="191"/>
      <c r="C71" s="192"/>
      <c r="D71" s="191"/>
      <c r="E71" s="158">
        <v>30</v>
      </c>
      <c r="F71" s="159">
        <v>5</v>
      </c>
      <c r="G71" s="158"/>
      <c r="H71" s="160"/>
      <c r="I71" s="158"/>
      <c r="J71" s="159">
        <v>30</v>
      </c>
      <c r="K71" s="158"/>
      <c r="L71" s="158"/>
      <c r="M71" s="158"/>
      <c r="N71" s="158"/>
      <c r="O71" s="161"/>
      <c r="P71" s="159"/>
      <c r="Q71" s="158"/>
      <c r="R71" s="158"/>
      <c r="S71" s="158"/>
      <c r="T71" s="158"/>
      <c r="U71" s="161"/>
      <c r="V71" s="69">
        <v>30</v>
      </c>
    </row>
    <row r="72" spans="1:37" s="164" customFormat="1" ht="13" customHeight="1" x14ac:dyDescent="0.2">
      <c r="A72" s="41" t="s">
        <v>123</v>
      </c>
      <c r="B72" s="44" t="s">
        <v>124</v>
      </c>
      <c r="C72" s="43"/>
      <c r="D72" s="44" t="s">
        <v>39</v>
      </c>
      <c r="E72" s="43">
        <v>90</v>
      </c>
      <c r="F72" s="44">
        <v>12</v>
      </c>
      <c r="G72" s="43">
        <v>30</v>
      </c>
      <c r="H72" s="43"/>
      <c r="I72" s="43">
        <v>60</v>
      </c>
      <c r="J72" s="44"/>
      <c r="K72" s="43"/>
      <c r="L72" s="43"/>
      <c r="M72" s="43"/>
      <c r="N72" s="43"/>
      <c r="O72" s="45"/>
      <c r="P72" s="44"/>
      <c r="Q72" s="43"/>
      <c r="R72" s="43"/>
      <c r="S72" s="43"/>
      <c r="T72" s="43">
        <v>30</v>
      </c>
      <c r="U72" s="45">
        <v>60</v>
      </c>
      <c r="V72" s="162"/>
      <c r="W72" s="4"/>
      <c r="X72" s="4"/>
      <c r="Y72" s="4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</row>
    <row r="73" spans="1:37" s="163" customFormat="1" ht="13" customHeight="1" x14ac:dyDescent="0.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4"/>
      <c r="X73" s="4"/>
      <c r="Y73" s="4"/>
    </row>
    <row r="74" spans="1:37" ht="13" customHeight="1" x14ac:dyDescent="0.25">
      <c r="A74" s="165" t="s">
        <v>125</v>
      </c>
      <c r="B74" s="166"/>
      <c r="C74" s="167"/>
      <c r="D74" s="168"/>
      <c r="E74" s="112">
        <f>SUM(E17,E28,E68:E71)</f>
        <v>500</v>
      </c>
      <c r="F74" s="109"/>
      <c r="G74" s="112">
        <f>SUM(G17+G28)</f>
        <v>310</v>
      </c>
      <c r="H74" s="112">
        <f>+SUM(H17++H28)</f>
        <v>20</v>
      </c>
      <c r="I74" s="112">
        <f>SUM(I17+I28)</f>
        <v>50</v>
      </c>
      <c r="J74" s="109">
        <f>SUM(J68+J69+J70+J71)</f>
        <v>120</v>
      </c>
      <c r="K74" s="184">
        <f>SUM(K17:M17,K28:M28,M68)</f>
        <v>220</v>
      </c>
      <c r="L74" s="184"/>
      <c r="M74" s="184"/>
      <c r="N74" s="185">
        <f>SUM(N17:P17,N28:P28,P69)</f>
        <v>220</v>
      </c>
      <c r="O74" s="185"/>
      <c r="P74" s="185"/>
      <c r="Q74" s="184">
        <f>SUM(Q17:S17,Q28:S28,S70)</f>
        <v>30</v>
      </c>
      <c r="R74" s="184"/>
      <c r="S74" s="184"/>
      <c r="T74" s="194">
        <f>SUM(T17:V17,T28:V28,V71)</f>
        <v>30</v>
      </c>
      <c r="U74" s="194"/>
      <c r="V74" s="194"/>
    </row>
    <row r="75" spans="1:37" ht="13" customHeight="1" x14ac:dyDescent="0.25">
      <c r="A75" s="169" t="s">
        <v>126</v>
      </c>
      <c r="B75" s="170"/>
      <c r="C75" s="171"/>
      <c r="D75" s="172"/>
      <c r="E75" s="173"/>
      <c r="F75" s="174">
        <f>SUM(F10:F16)+SUM(F19:F27)+SUM(F68:F71)</f>
        <v>70</v>
      </c>
      <c r="G75" s="173"/>
      <c r="H75" s="173"/>
      <c r="I75" s="173"/>
      <c r="J75" s="174"/>
      <c r="K75" s="184">
        <f>SUM(F10:F13,F19:F21,F24,F68)</f>
        <v>30</v>
      </c>
      <c r="L75" s="184"/>
      <c r="M75" s="184"/>
      <c r="N75" s="185">
        <f>SUM(F14:F16,F22:F23,F25:F27,F69)</f>
        <v>30</v>
      </c>
      <c r="O75" s="185"/>
      <c r="P75" s="185"/>
      <c r="Q75" s="184">
        <f>SUM(F70)</f>
        <v>5</v>
      </c>
      <c r="R75" s="184"/>
      <c r="S75" s="184"/>
      <c r="T75" s="185">
        <f>SUM(F71)</f>
        <v>5</v>
      </c>
      <c r="U75" s="185"/>
      <c r="V75" s="185"/>
    </row>
    <row r="76" spans="1:37" ht="13" customHeight="1" x14ac:dyDescent="0.25">
      <c r="A76" s="165" t="s">
        <v>127</v>
      </c>
      <c r="B76" s="166"/>
      <c r="C76" s="167"/>
      <c r="D76" s="168"/>
      <c r="E76" s="112">
        <f>SUM(E66,E72)</f>
        <v>380</v>
      </c>
      <c r="F76" s="109"/>
      <c r="G76" s="112">
        <f>SUM(G41+G72)</f>
        <v>85</v>
      </c>
      <c r="H76" s="112"/>
      <c r="I76" s="112">
        <f>SUM(I41+I72)</f>
        <v>220</v>
      </c>
      <c r="J76" s="109"/>
      <c r="K76" s="187"/>
      <c r="L76" s="187"/>
      <c r="M76" s="187"/>
      <c r="N76" s="187"/>
      <c r="O76" s="187"/>
      <c r="P76" s="187"/>
      <c r="Q76" s="184" t="s">
        <v>128</v>
      </c>
      <c r="R76" s="184"/>
      <c r="S76" s="184"/>
      <c r="T76" s="185" t="s">
        <v>129</v>
      </c>
      <c r="U76" s="185"/>
      <c r="V76" s="185"/>
    </row>
    <row r="77" spans="1:37" ht="13" customHeight="1" x14ac:dyDescent="0.25">
      <c r="A77" s="169" t="s">
        <v>130</v>
      </c>
      <c r="B77" s="170"/>
      <c r="C77" s="171"/>
      <c r="D77" s="172"/>
      <c r="E77" s="173"/>
      <c r="F77" s="174">
        <f>SUM(F56:F64)+SUM(F72)</f>
        <v>50</v>
      </c>
      <c r="G77" s="173"/>
      <c r="H77" s="173"/>
      <c r="I77" s="173"/>
      <c r="J77" s="174"/>
      <c r="K77" s="184"/>
      <c r="L77" s="184"/>
      <c r="M77" s="184"/>
      <c r="N77" s="185"/>
      <c r="O77" s="185"/>
      <c r="P77" s="185"/>
      <c r="Q77" s="184">
        <f>SUM(F56:F59,F62:F63)</f>
        <v>25</v>
      </c>
      <c r="R77" s="184"/>
      <c r="S77" s="184"/>
      <c r="T77" s="185">
        <f>SUM(F60:F61,F64+F72)</f>
        <v>25</v>
      </c>
      <c r="U77" s="185"/>
      <c r="V77" s="185"/>
    </row>
    <row r="78" spans="1:37" ht="13" customHeight="1" x14ac:dyDescent="0.25">
      <c r="A78" s="169" t="s">
        <v>136</v>
      </c>
      <c r="B78" s="170"/>
      <c r="C78" s="171"/>
      <c r="D78" s="172"/>
      <c r="E78" s="173"/>
      <c r="F78" s="174">
        <v>35</v>
      </c>
      <c r="G78" s="173"/>
      <c r="H78" s="173"/>
      <c r="I78" s="173"/>
      <c r="J78" s="174"/>
      <c r="K78" s="184"/>
      <c r="L78" s="184"/>
      <c r="M78" s="184"/>
      <c r="N78" s="185"/>
      <c r="O78" s="185"/>
      <c r="P78" s="185"/>
      <c r="Q78" s="184"/>
      <c r="R78" s="184"/>
      <c r="S78" s="184"/>
      <c r="T78" s="185"/>
      <c r="U78" s="185"/>
      <c r="V78" s="185"/>
    </row>
    <row r="79" spans="1:37" ht="13" customHeight="1" x14ac:dyDescent="0.25">
      <c r="A79" s="169" t="s">
        <v>131</v>
      </c>
      <c r="B79" s="170"/>
      <c r="C79" s="171"/>
      <c r="D79" s="172"/>
      <c r="E79" s="173">
        <f>+SUM(E74:E77)</f>
        <v>880</v>
      </c>
      <c r="F79" s="174"/>
      <c r="G79" s="173"/>
      <c r="H79" s="173"/>
      <c r="I79" s="173"/>
      <c r="J79" s="174"/>
      <c r="K79" s="184">
        <f>SUM(K74+M74)</f>
        <v>220</v>
      </c>
      <c r="L79" s="184"/>
      <c r="M79" s="184"/>
      <c r="N79" s="185">
        <f>SUM(N74:P74)</f>
        <v>220</v>
      </c>
      <c r="O79" s="185"/>
      <c r="P79" s="185"/>
      <c r="Q79" s="184" t="s">
        <v>132</v>
      </c>
      <c r="R79" s="184"/>
      <c r="S79" s="184"/>
      <c r="T79" s="185" t="s">
        <v>133</v>
      </c>
      <c r="U79" s="185"/>
      <c r="V79" s="185"/>
    </row>
    <row r="80" spans="1:37" ht="13" customHeight="1" x14ac:dyDescent="0.25">
      <c r="A80" s="165" t="s">
        <v>134</v>
      </c>
      <c r="B80" s="166"/>
      <c r="C80" s="167"/>
      <c r="D80" s="168"/>
      <c r="E80" s="112"/>
      <c r="F80" s="109">
        <f>SUM(F75:F79)</f>
        <v>155</v>
      </c>
      <c r="G80" s="112"/>
      <c r="H80" s="175"/>
      <c r="I80" s="175"/>
      <c r="J80" s="176"/>
      <c r="K80" s="184">
        <f>SUM(K75)</f>
        <v>30</v>
      </c>
      <c r="L80" s="184"/>
      <c r="M80" s="184"/>
      <c r="N80" s="185">
        <f>SUM(N75)</f>
        <v>30</v>
      </c>
      <c r="O80" s="185"/>
      <c r="P80" s="185"/>
      <c r="Q80" s="184">
        <f>SUM(Q75+Q77)</f>
        <v>30</v>
      </c>
      <c r="R80" s="184"/>
      <c r="S80" s="184"/>
      <c r="T80" s="185">
        <f>SUM(T75+T77)</f>
        <v>30</v>
      </c>
      <c r="U80" s="185"/>
      <c r="V80" s="185"/>
    </row>
    <row r="81" spans="1:22" ht="9" customHeight="1" x14ac:dyDescent="0.25">
      <c r="A81" s="177"/>
      <c r="B81" s="178"/>
      <c r="C81" s="179"/>
      <c r="D81" s="179"/>
      <c r="E81" s="179"/>
      <c r="F81" s="179"/>
      <c r="G81" s="179"/>
      <c r="H81" s="179"/>
      <c r="I81" s="179"/>
      <c r="J81" s="180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</row>
    <row r="82" spans="1:22" ht="13" customHeight="1" x14ac:dyDescent="0.25">
      <c r="A82" s="186" t="s">
        <v>135</v>
      </c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</row>
    <row r="83" spans="1:22" ht="13" customHeight="1" x14ac:dyDescent="0.25">
      <c r="A83" s="182" t="s">
        <v>137</v>
      </c>
      <c r="B83" s="132"/>
      <c r="C83" s="132"/>
      <c r="D83" s="132"/>
      <c r="E83" s="132"/>
      <c r="F83" s="132"/>
      <c r="G83" s="181"/>
      <c r="H83" s="181"/>
      <c r="I83" s="181"/>
      <c r="J83" s="181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1"/>
    </row>
    <row r="84" spans="1:22" ht="24.5" customHeight="1" x14ac:dyDescent="0.25">
      <c r="A84" s="183" t="s">
        <v>138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</row>
  </sheetData>
  <mergeCells count="106">
    <mergeCell ref="K78:M78"/>
    <mergeCell ref="N78:P78"/>
    <mergeCell ref="Q78:S78"/>
    <mergeCell ref="T78:V78"/>
    <mergeCell ref="A1:V1"/>
    <mergeCell ref="A2:V2"/>
    <mergeCell ref="A3:V3"/>
    <mergeCell ref="A6:A8"/>
    <mergeCell ref="B6:B8"/>
    <mergeCell ref="C6:D6"/>
    <mergeCell ref="E6:E8"/>
    <mergeCell ref="F6:F8"/>
    <mergeCell ref="G6:J6"/>
    <mergeCell ref="K6:P6"/>
    <mergeCell ref="Q6:V6"/>
    <mergeCell ref="C7:C8"/>
    <mergeCell ref="D7:D8"/>
    <mergeCell ref="G7:G8"/>
    <mergeCell ref="H7:H8"/>
    <mergeCell ref="I7:I8"/>
    <mergeCell ref="J7:J8"/>
    <mergeCell ref="K7:M7"/>
    <mergeCell ref="N7:P7"/>
    <mergeCell ref="Q7:S7"/>
    <mergeCell ref="T7:V7"/>
    <mergeCell ref="N19:N20"/>
    <mergeCell ref="O19:O20"/>
    <mergeCell ref="P19:P20"/>
    <mergeCell ref="Q19:Q20"/>
    <mergeCell ref="R19:R20"/>
    <mergeCell ref="S19:S20"/>
    <mergeCell ref="A19:A20"/>
    <mergeCell ref="B19:B20"/>
    <mergeCell ref="C19:C20"/>
    <mergeCell ref="D19:D20"/>
    <mergeCell ref="E19:E20"/>
    <mergeCell ref="G19:G20"/>
    <mergeCell ref="H19:H20"/>
    <mergeCell ref="I19:I20"/>
    <mergeCell ref="J19:J20"/>
    <mergeCell ref="T19:T20"/>
    <mergeCell ref="U19:U20"/>
    <mergeCell ref="V19:V20"/>
    <mergeCell ref="K19:K20"/>
    <mergeCell ref="L19:L20"/>
    <mergeCell ref="M19:M20"/>
    <mergeCell ref="A29:A31"/>
    <mergeCell ref="B29:B31"/>
    <mergeCell ref="C29:D29"/>
    <mergeCell ref="E29:E31"/>
    <mergeCell ref="F29:F31"/>
    <mergeCell ref="G29:J29"/>
    <mergeCell ref="K29:P29"/>
    <mergeCell ref="Q29:V29"/>
    <mergeCell ref="C30:C31"/>
    <mergeCell ref="D30:D31"/>
    <mergeCell ref="G30:G31"/>
    <mergeCell ref="H30:H31"/>
    <mergeCell ref="I30:I31"/>
    <mergeCell ref="J30:J31"/>
    <mergeCell ref="K30:M30"/>
    <mergeCell ref="N30:P30"/>
    <mergeCell ref="Q30:S30"/>
    <mergeCell ref="T30:V30"/>
    <mergeCell ref="Q42:S42"/>
    <mergeCell ref="T42:V42"/>
    <mergeCell ref="Q43:S43"/>
    <mergeCell ref="T43:V43"/>
    <mergeCell ref="Q53:S53"/>
    <mergeCell ref="T53:V53"/>
    <mergeCell ref="Q54:S54"/>
    <mergeCell ref="T54:V54"/>
    <mergeCell ref="Q66:S66"/>
    <mergeCell ref="T66:V66"/>
    <mergeCell ref="Q67:S67"/>
    <mergeCell ref="T67:V67"/>
    <mergeCell ref="A68:A71"/>
    <mergeCell ref="B68:B71"/>
    <mergeCell ref="C68:C71"/>
    <mergeCell ref="D68:D71"/>
    <mergeCell ref="A73:V73"/>
    <mergeCell ref="K74:M74"/>
    <mergeCell ref="N74:P74"/>
    <mergeCell ref="Q74:S74"/>
    <mergeCell ref="T74:V74"/>
    <mergeCell ref="K75:M75"/>
    <mergeCell ref="N75:P75"/>
    <mergeCell ref="Q75:S75"/>
    <mergeCell ref="T75:V75"/>
    <mergeCell ref="K76:P76"/>
    <mergeCell ref="Q76:S76"/>
    <mergeCell ref="T76:V76"/>
    <mergeCell ref="K77:M77"/>
    <mergeCell ref="N77:P77"/>
    <mergeCell ref="Q77:S77"/>
    <mergeCell ref="T77:V77"/>
    <mergeCell ref="A84:V84"/>
    <mergeCell ref="K79:M79"/>
    <mergeCell ref="N79:P79"/>
    <mergeCell ref="Q79:S79"/>
    <mergeCell ref="T79:V79"/>
    <mergeCell ref="K80:M80"/>
    <mergeCell ref="N80:P80"/>
    <mergeCell ref="Q80:S80"/>
    <mergeCell ref="T80:V80"/>
    <mergeCell ref="A82:V82"/>
  </mergeCells>
  <pageMargins left="0.78740157480314965" right="0.78740157480314965" top="0.78740157480314965" bottom="0.78740157480314965" header="0" footer="0"/>
  <pageSetup paperSize="9" scale="83" firstPageNumber="0" orientation="landscape" horizontalDpi="300" verticalDpi="300" r:id="rId1"/>
  <rowBreaks count="1" manualBreakCount="1">
    <brk id="4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PED. SPEC. II stopnia ST</vt:lpstr>
      <vt:lpstr>'PED. SPEC. II stopnia ST'!Obszar_wydruku</vt:lpstr>
      <vt:lpstr>'PED. SPEC. II stopnia ST'!Print_Area_0</vt:lpstr>
      <vt:lpstr>'PED. SPEC. II stopnia ST'!Print_Area_0_0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User</cp:lastModifiedBy>
  <cp:revision>3</cp:revision>
  <cp:lastPrinted>2019-04-04T12:38:58Z</cp:lastPrinted>
  <dcterms:created xsi:type="dcterms:W3CDTF">1997-02-26T13:46:56Z</dcterms:created>
  <dcterms:modified xsi:type="dcterms:W3CDTF">2021-06-17T09:49:26Z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