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łgosia Kwidzińska\Desktop\"/>
    </mc:Choice>
  </mc:AlternateContent>
  <bookViews>
    <workbookView xWindow="0" yWindow="0" windowWidth="28800" windowHeight="12330"/>
  </bookViews>
  <sheets>
    <sheet name="Pedagogika I stopnia ST" sheetId="4" r:id="rId1"/>
  </sheets>
  <definedNames>
    <definedName name="_xlnm.Print_Area" localSheetId="0">'Pedagogika I stopnia ST'!$A$1:$Z$166</definedName>
  </definedNames>
  <calcPr calcId="162913"/>
</workbook>
</file>

<file path=xl/calcChain.xml><?xml version="1.0" encoding="utf-8"?>
<calcChain xmlns="http://schemas.openxmlformats.org/spreadsheetml/2006/main">
  <c r="K72" i="4" l="1"/>
  <c r="F52" i="4" l="1"/>
  <c r="Q150" i="4"/>
  <c r="F113" i="4"/>
  <c r="F17" i="4"/>
  <c r="O46" i="4"/>
  <c r="O153" i="4" s="1"/>
  <c r="L31" i="4"/>
  <c r="R31" i="4"/>
  <c r="P31" i="4"/>
  <c r="H52" i="4"/>
  <c r="K66" i="4" l="1"/>
  <c r="G9" i="4"/>
  <c r="G17" i="4"/>
  <c r="O17" i="4"/>
  <c r="O9" i="4"/>
  <c r="H9" i="4"/>
  <c r="G52" i="4"/>
  <c r="F31" i="4"/>
  <c r="F27" i="4"/>
  <c r="F9" i="4"/>
  <c r="N147" i="4"/>
  <c r="Y102" i="4"/>
  <c r="W102" i="4"/>
  <c r="F102" i="4"/>
  <c r="G31" i="4"/>
  <c r="G36" i="4"/>
  <c r="W46" i="4"/>
  <c r="Y46" i="4"/>
  <c r="U46" i="4"/>
  <c r="S46" i="4"/>
  <c r="Q46" i="4"/>
  <c r="N45" i="4"/>
  <c r="S45" i="4"/>
  <c r="G45" i="4"/>
  <c r="F45" i="4"/>
  <c r="W148" i="4"/>
  <c r="U148" i="4"/>
  <c r="S148" i="4"/>
  <c r="Q148" i="4"/>
  <c r="F109" i="4"/>
  <c r="F132" i="4"/>
  <c r="F144" i="4"/>
  <c r="F147" i="4" s="1"/>
  <c r="F66" i="4"/>
  <c r="F72" i="4"/>
  <c r="Y103" i="4"/>
  <c r="W103" i="4"/>
  <c r="U103" i="4"/>
  <c r="S103" i="4"/>
  <c r="Q103" i="4"/>
  <c r="J72" i="4"/>
  <c r="I72" i="4"/>
  <c r="I101" i="4" s="1"/>
  <c r="H72" i="4"/>
  <c r="G72" i="4"/>
  <c r="Z99" i="4"/>
  <c r="N99" i="4"/>
  <c r="N102" i="4" s="1"/>
  <c r="G99" i="4"/>
  <c r="F99" i="4"/>
  <c r="G113" i="4"/>
  <c r="J113" i="4"/>
  <c r="X132" i="4"/>
  <c r="W146" i="4" s="1"/>
  <c r="W132" i="4"/>
  <c r="V132" i="4"/>
  <c r="U132" i="4"/>
  <c r="T132" i="4"/>
  <c r="J132" i="4"/>
  <c r="H132" i="4"/>
  <c r="G132" i="4"/>
  <c r="Z144" i="4"/>
  <c r="Y147" i="4" s="1"/>
  <c r="N144" i="4"/>
  <c r="G144" i="4"/>
  <c r="Y148" i="4" s="1"/>
  <c r="Z113" i="4"/>
  <c r="Y113" i="4"/>
  <c r="V113" i="4"/>
  <c r="U113" i="4"/>
  <c r="S113" i="4"/>
  <c r="H113" i="4"/>
  <c r="Q113" i="4"/>
  <c r="Q146" i="4" s="1"/>
  <c r="X109" i="4"/>
  <c r="W147" i="4" s="1"/>
  <c r="T109" i="4"/>
  <c r="S109" i="4"/>
  <c r="N109" i="4"/>
  <c r="K109" i="4"/>
  <c r="K146" i="4" s="1"/>
  <c r="H109" i="4"/>
  <c r="G109" i="4"/>
  <c r="X72" i="4"/>
  <c r="W72" i="4"/>
  <c r="V72" i="4"/>
  <c r="U72" i="4"/>
  <c r="T72" i="4"/>
  <c r="S72" i="4"/>
  <c r="X66" i="4"/>
  <c r="V66" i="4"/>
  <c r="U66" i="4"/>
  <c r="T66" i="4"/>
  <c r="S66" i="4"/>
  <c r="N66" i="4"/>
  <c r="H66" i="4"/>
  <c r="G66" i="4"/>
  <c r="Y52" i="4"/>
  <c r="Z52" i="4"/>
  <c r="K52" i="4"/>
  <c r="J52" i="4"/>
  <c r="X52" i="4"/>
  <c r="T52" i="4"/>
  <c r="S52" i="4"/>
  <c r="Q52" i="4"/>
  <c r="Q101" i="4" s="1"/>
  <c r="V36" i="4"/>
  <c r="S36" i="4"/>
  <c r="M36" i="4"/>
  <c r="M44" i="4" s="1"/>
  <c r="H36" i="4"/>
  <c r="F36" i="4"/>
  <c r="K31" i="4"/>
  <c r="Z27" i="4"/>
  <c r="U27" i="4"/>
  <c r="S27" i="4"/>
  <c r="K27" i="4"/>
  <c r="H27" i="4"/>
  <c r="G27" i="4"/>
  <c r="T17" i="4"/>
  <c r="R17" i="4"/>
  <c r="Q17" i="4"/>
  <c r="N17" i="4"/>
  <c r="K17" i="4"/>
  <c r="H17" i="4"/>
  <c r="S9" i="4"/>
  <c r="R9" i="4"/>
  <c r="Q9" i="4"/>
  <c r="J9" i="4"/>
  <c r="H101" i="4" l="1"/>
  <c r="S146" i="4"/>
  <c r="Y146" i="4"/>
  <c r="U146" i="4"/>
  <c r="F146" i="4"/>
  <c r="W101" i="4"/>
  <c r="J101" i="4"/>
  <c r="K101" i="4"/>
  <c r="F101" i="4"/>
  <c r="Y101" i="4"/>
  <c r="K44" i="4"/>
  <c r="H44" i="4"/>
  <c r="F44" i="4"/>
  <c r="S153" i="4"/>
  <c r="G46" i="4"/>
  <c r="G148" i="4"/>
  <c r="H146" i="4"/>
  <c r="G103" i="4"/>
  <c r="U101" i="4"/>
  <c r="S101" i="4"/>
  <c r="J146" i="4"/>
  <c r="Q153" i="4"/>
  <c r="F150" i="4" l="1"/>
  <c r="U44" i="4"/>
  <c r="U150" i="4" s="1"/>
  <c r="Y153" i="4" l="1"/>
  <c r="J31" i="4"/>
  <c r="J44" i="4" s="1"/>
  <c r="S44" i="4" l="1"/>
  <c r="S150" i="4" s="1"/>
  <c r="U153" i="4" l="1"/>
  <c r="W153" i="4"/>
  <c r="Z36" i="4" l="1"/>
  <c r="Y44" i="4" s="1"/>
  <c r="Y150" i="4" s="1"/>
  <c r="X36" i="4"/>
  <c r="W44" i="4" s="1"/>
  <c r="W150" i="4" s="1"/>
  <c r="Q44" i="4"/>
  <c r="O44" i="4"/>
  <c r="O150" i="4" s="1"/>
  <c r="L44" i="4"/>
  <c r="G153" i="4" l="1"/>
  <c r="G155" i="4" l="1"/>
</calcChain>
</file>

<file path=xl/sharedStrings.xml><?xml version="1.0" encoding="utf-8"?>
<sst xmlns="http://schemas.openxmlformats.org/spreadsheetml/2006/main" count="521" uniqueCount="251">
  <si>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</si>
  <si>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</si>
  <si>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</si>
  <si>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</si>
  <si>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</si>
  <si>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</si>
  <si>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</si>
  <si>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</si>
  <si>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</si>
  <si>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</si>
  <si>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</si>
  <si>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I</t>
  </si>
  <si>
    <t>sem. II</t>
  </si>
  <si>
    <t>sem. III</t>
  </si>
  <si>
    <t>sem. IV</t>
  </si>
  <si>
    <t>sem. V</t>
  </si>
  <si>
    <t>sem. VI</t>
  </si>
  <si>
    <t>W/K</t>
  </si>
  <si>
    <t>E</t>
  </si>
  <si>
    <t>Z</t>
  </si>
  <si>
    <t>Teoretyczne podstawy kształcenia</t>
  </si>
  <si>
    <t>Seminarium dyplomowe</t>
  </si>
  <si>
    <t>Zo</t>
  </si>
  <si>
    <t>2Zo</t>
  </si>
  <si>
    <t>Biomedyczne podstawy rozwoju i edukacji</t>
  </si>
  <si>
    <t>Psychologia rozwoju człowieka</t>
  </si>
  <si>
    <t>Psychologiczne podstawy edukacji</t>
  </si>
  <si>
    <t>Socjologiczne podstawy edukacji</t>
  </si>
  <si>
    <t>Filozoficzne podstawy edukacji</t>
  </si>
  <si>
    <t>Wprowadzenie do pedagogiki</t>
  </si>
  <si>
    <t>Historia wychowania</t>
  </si>
  <si>
    <t>Patologie społeczne</t>
  </si>
  <si>
    <t>Etyka zawodu pedagoga</t>
  </si>
  <si>
    <t>Znaczenie uregulowań prawnych w pracy pedagoga</t>
  </si>
  <si>
    <t>Umiejętności akademickie</t>
  </si>
  <si>
    <t>Edukacyjne zastosowanie komputerów</t>
  </si>
  <si>
    <t xml:space="preserve">Język obcy </t>
  </si>
  <si>
    <t>Metodyka pracy badawczej</t>
  </si>
  <si>
    <t>Liczba obowiązkowych egzaminów</t>
  </si>
  <si>
    <t>Teoretyczne podstawy diagnozowania</t>
  </si>
  <si>
    <t>Komunikacja w edukacji</t>
  </si>
  <si>
    <t>Współpraca ze środowiskiem</t>
  </si>
  <si>
    <t>Wprowadzenie do profilaktyki problemów społecznych</t>
  </si>
  <si>
    <t>Profilaktyka bezrobocia</t>
  </si>
  <si>
    <t>Profilaktyka bezdomności</t>
  </si>
  <si>
    <t>Profilaktyka uzależnień</t>
  </si>
  <si>
    <t>Praca z osobami uzależnionymi</t>
  </si>
  <si>
    <t>Liczba godzin</t>
  </si>
  <si>
    <t>sem I</t>
  </si>
  <si>
    <t>sem II</t>
  </si>
  <si>
    <t>sem III</t>
  </si>
  <si>
    <t>sem IV</t>
  </si>
  <si>
    <t>sem V</t>
  </si>
  <si>
    <t>sem VI</t>
  </si>
  <si>
    <t>Podstawy pedagogiki resocjalizacyjnej</t>
  </si>
  <si>
    <t>Zagadnienia przestępczości</t>
  </si>
  <si>
    <t>Zagadnienia niedostosowania społecznego</t>
  </si>
  <si>
    <t>Resocjalizacja nieletnich w całodobowych placówkach resocjalizacyjnych</t>
  </si>
  <si>
    <t>Praca penitencjarna</t>
  </si>
  <si>
    <t>Interwencja kryzysowa</t>
  </si>
  <si>
    <t>Mediacje między sprawcą a ofiarą przestępstwa</t>
  </si>
  <si>
    <t>OW</t>
  </si>
  <si>
    <t>Projektowanie pracy resocjalizacyjnej</t>
  </si>
  <si>
    <t>Ewaluacja pracy resocjalizacyjnej</t>
  </si>
  <si>
    <t>Liczba punktów ECTS</t>
  </si>
  <si>
    <t xml:space="preserve">     ECTS za wybrany moduł specjalności</t>
  </si>
  <si>
    <t>Praca z osobami uzależnionymi od alkoholu i ich rodzinami</t>
  </si>
  <si>
    <t>Profilaktyka przestępczości</t>
  </si>
  <si>
    <t>Praca z osobami uzależnionymi od narkotyków</t>
  </si>
  <si>
    <t>Diagnozowanie w pracy resocjalizacyjnej</t>
  </si>
  <si>
    <t>2Z</t>
  </si>
  <si>
    <t>E,Zo</t>
  </si>
  <si>
    <t xml:space="preserve">     ECTS za przedmioty ograniczonego wyboru</t>
  </si>
  <si>
    <t xml:space="preserve">     ECTS do uzyskania z przedmiotów fakultatywnych do wyboru</t>
  </si>
  <si>
    <t>Liczba godzin praktyk</t>
  </si>
  <si>
    <t>Zo,E</t>
  </si>
  <si>
    <t>Wolontariat szkolny</t>
  </si>
  <si>
    <t>Podstawy pracy pedagoga szkolnego</t>
  </si>
  <si>
    <t>Praca pedagoga w szkole podstawowej</t>
  </si>
  <si>
    <t>Prowadzenie mediacji i negocjacji</t>
  </si>
  <si>
    <t>Praca z dzieckiem niedostosowanym społecznie</t>
  </si>
  <si>
    <t>Praca z dzieckiem ze środowisk zaniedbanych ekonomicznie i kulturowo</t>
  </si>
  <si>
    <t>Współpraca pedagoga z rodzicami</t>
  </si>
  <si>
    <t>Socjografia dzieciństwa</t>
  </si>
  <si>
    <t>Praca z dzieckiem z niepełnosprawnością</t>
  </si>
  <si>
    <t>Liczba punktów ECTS z modułu do wyboru</t>
  </si>
  <si>
    <t>Praktyka pedagogiczna 1</t>
  </si>
  <si>
    <t>Praktyka pedagogiczna 2</t>
  </si>
  <si>
    <t>Praktyka pedagogiczna 3</t>
  </si>
  <si>
    <t>Razem godzin zajęć dydaktycznych</t>
  </si>
  <si>
    <t>Razem punktów ECTS</t>
  </si>
  <si>
    <t>Zasady przyjmowania na moduły specjalnościowe:</t>
  </si>
  <si>
    <t>A1</t>
  </si>
  <si>
    <t>A2</t>
  </si>
  <si>
    <t>Status zajęć</t>
  </si>
  <si>
    <t>A4</t>
  </si>
  <si>
    <t>D3</t>
  </si>
  <si>
    <t>A5</t>
  </si>
  <si>
    <t>B1</t>
  </si>
  <si>
    <t>B2</t>
  </si>
  <si>
    <t>B3</t>
  </si>
  <si>
    <t>B4</t>
  </si>
  <si>
    <t>B5</t>
  </si>
  <si>
    <t>C1</t>
  </si>
  <si>
    <t>C2</t>
  </si>
  <si>
    <t>D1</t>
  </si>
  <si>
    <t>D4</t>
  </si>
  <si>
    <t>G1</t>
  </si>
  <si>
    <t>G2</t>
  </si>
  <si>
    <t>H1</t>
  </si>
  <si>
    <t xml:space="preserve">Praca z dzieckiem zdolnym      </t>
  </si>
  <si>
    <t>Projektowanie pracy edukacyjnej</t>
  </si>
  <si>
    <t>Ewaluacja pracy edukacyjnej</t>
  </si>
  <si>
    <t>Gry i zabawy w pracy pedagoga</t>
  </si>
  <si>
    <t>Edukacja do uczestnictwa w kulturze</t>
  </si>
  <si>
    <t>Edukacja cyfrowa i interaktywna</t>
  </si>
  <si>
    <t>Edukacja outdoorowa</t>
  </si>
  <si>
    <t>Orientacja i doradztwo zawodowe</t>
  </si>
  <si>
    <t>D2</t>
  </si>
  <si>
    <t>Profilaktyka zagrożeń medialnych</t>
  </si>
  <si>
    <t>Metodyka pracy opiekuńczo-wychowawczej</t>
  </si>
  <si>
    <t>Praca ze sprawcą i ofiarą przemocy rodzinnnej</t>
  </si>
  <si>
    <t>Praca z klientem trudnym</t>
  </si>
  <si>
    <t>Przeciwdziałanie dyskryminacji</t>
  </si>
  <si>
    <t>o</t>
  </si>
  <si>
    <t>w</t>
  </si>
  <si>
    <t>ow</t>
  </si>
  <si>
    <t>Student dokonuje wyboru modułu specjalnościowego po I semestrze studiów</t>
  </si>
  <si>
    <t>Metodyka pracy kuratora sądowego i readaptacja społeczna</t>
  </si>
  <si>
    <t>Diagnozowanie w pracy edukacyjnej</t>
  </si>
  <si>
    <t>Drama</t>
  </si>
  <si>
    <t>Teoretyczne podstawy opieki i wychowania</t>
  </si>
  <si>
    <t>Praca ze sprawcą i ofiarą przemocy rodzinnej</t>
  </si>
  <si>
    <t>Praca ze sprawcą i ofiarą przemocy w szkole i placówce opiekuńczo-wychowawczej</t>
  </si>
  <si>
    <t>Grupa i jej znaczenie w resocjalizacji i terapii</t>
  </si>
  <si>
    <t>Emisja głosu</t>
  </si>
  <si>
    <t>Praca z dzieckiem z doświadczeniem migracyjnym</t>
  </si>
  <si>
    <t>W - wykłady, K - konwersatorium, Ćw - ćwiczenia, S - seminarium, P - praktyki, o - przedmioty obowiązkowe, ow - przedmioty ograniczonego wyboru, w - przedmioty do wyboru</t>
  </si>
  <si>
    <t>Moduły specjalnościowe: pedagogika resocjalizacyjna i wczesna interwencja społeczna, pedagogika szkolna i opiekuńczo-wychowawcza</t>
  </si>
  <si>
    <t xml:space="preserve">rok I   2019/20                       </t>
  </si>
  <si>
    <t xml:space="preserve">rok II   2020/21                      </t>
  </si>
  <si>
    <t xml:space="preserve">rok III   2021/22                        </t>
  </si>
  <si>
    <t>Sem. zimowy</t>
  </si>
  <si>
    <t>A3.1      A3.2</t>
  </si>
  <si>
    <t>Moduły obowiązkowe                                                                                               (w tym przedmioty ograniczonego wyboru i fakultatywne)</t>
  </si>
  <si>
    <t xml:space="preserve">Kierunek: PEDAGOGIKA - PLAN STUDIÓW OD ROKU AKADEMICKIEGO 2019-2020                                    </t>
  </si>
  <si>
    <t xml:space="preserve">Historia systemów penitencjarnych/                                                                      Historia wychowania w rodzinie i opieki nad dzieckiem                                 </t>
  </si>
  <si>
    <t xml:space="preserve">     ECTS do uzyskania z wykładu ogólnouczelnianego</t>
  </si>
  <si>
    <t xml:space="preserve">     ECTS do uzyskania w ramach zajęć z bezpośrednim udziałem nauczycieli</t>
  </si>
  <si>
    <t>1. Student wybiera jeden moduł specjalnościowy</t>
  </si>
  <si>
    <r>
      <rPr>
        <sz val="8"/>
        <rFont val="Calibri"/>
        <family val="2"/>
        <charset val="238"/>
      </rPr>
      <t>*</t>
    </r>
    <r>
      <rPr>
        <sz val="8"/>
        <rFont val="Arial CE"/>
        <charset val="238"/>
      </rPr>
      <t xml:space="preserve"> Student dokonuje wyboru jednego wykładu ogólnouczelnianego i dwóch przedmiotów fakultatywnych na podstawie corocznie uaktualnianej oferty kształcenia. O wyborze danych zajęć decyduje kolejność zapisów odbywających się drogą elektroniczną.</t>
    </r>
  </si>
  <si>
    <t>Nr modułu</t>
  </si>
  <si>
    <t>C: Podstawy dydaktyki i emisja głosu</t>
  </si>
  <si>
    <t xml:space="preserve">Moduły specjalnościowe do wyboru:                                                    Pedagogika szkolna i opiekuńczo-wychowawcza                                                                            </t>
  </si>
  <si>
    <t xml:space="preserve">Moduły specjalnościowe do wyboru:                                                      Pedagogika resocjalizacyjna i wczesna interwencja społeczna                                                                                     </t>
  </si>
  <si>
    <t xml:space="preserve">A3   </t>
  </si>
  <si>
    <t>A6</t>
  </si>
  <si>
    <t>B6</t>
  </si>
  <si>
    <t>B7</t>
  </si>
  <si>
    <t>B8</t>
  </si>
  <si>
    <t>B9</t>
  </si>
  <si>
    <t>C3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</si>
  <si>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</si>
  <si>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</si>
  <si>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</si>
  <si>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</si>
  <si>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</si>
  <si>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</si>
  <si>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</si>
  <si>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</si>
  <si>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</si>
  <si>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</si>
  <si>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</si>
  <si>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</si>
  <si>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</si>
  <si>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B10</t>
  </si>
  <si>
    <t>B11</t>
  </si>
  <si>
    <t>B12</t>
  </si>
  <si>
    <t>B13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</si>
  <si>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</si>
  <si>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</si>
  <si>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</si>
  <si>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</si>
  <si>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</si>
  <si>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</si>
  <si>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</si>
  <si>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</si>
  <si>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</si>
  <si>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</si>
  <si>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</si>
  <si>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</si>
  <si>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</si>
  <si>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</si>
  <si>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</si>
  <si>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E.1: Przygotowanie merytoryczne w zakresie pedagogiki resocjalizacyjnej</t>
  </si>
  <si>
    <t>E.3: Praktyki zawodowe</t>
  </si>
  <si>
    <t>E.2: Przygotowanie dydaktyczno-metodyczne w zakresie pedagogiki resocjalizacyjnej</t>
  </si>
  <si>
    <t>E.1.1</t>
  </si>
  <si>
    <t>E.1.2</t>
  </si>
  <si>
    <t>E.1.3</t>
  </si>
  <si>
    <t>E.1.4</t>
  </si>
  <si>
    <t>E.1.5</t>
  </si>
  <si>
    <t>E.1.6</t>
  </si>
  <si>
    <t>E.1.7</t>
  </si>
  <si>
    <t>E.1.8</t>
  </si>
  <si>
    <t>E.1.9</t>
  </si>
  <si>
    <t>E.1.10</t>
  </si>
  <si>
    <t>E1.11</t>
  </si>
  <si>
    <t>E1.12</t>
  </si>
  <si>
    <t>E1.13</t>
  </si>
  <si>
    <t>E1.14</t>
  </si>
  <si>
    <t>E1.15</t>
  </si>
  <si>
    <t>E1.16</t>
  </si>
  <si>
    <t>E.2.1</t>
  </si>
  <si>
    <t>E.2,2</t>
  </si>
  <si>
    <t>E.2.3</t>
  </si>
  <si>
    <t>E.2.4</t>
  </si>
  <si>
    <t>E.2.5</t>
  </si>
  <si>
    <t>E.2.6</t>
  </si>
  <si>
    <t>E.2.7</t>
  </si>
  <si>
    <t>E.2.8</t>
  </si>
  <si>
    <t>E.2.9</t>
  </si>
  <si>
    <t>E.3.1</t>
  </si>
  <si>
    <t>D1: Przygotowanie dydaktyczno-metodyczne</t>
  </si>
  <si>
    <t>Liczba godzin dydaktycznych z modułu do wyboru</t>
  </si>
  <si>
    <t>Liczba praktyk z modułu do wyboru</t>
  </si>
  <si>
    <t>2. Warunkiem utworzenia danego modułu specjalności jest jego liczebność, odpowiadająca liczebności wskazanej w Zarządzeniu Rektora UG</t>
  </si>
  <si>
    <t xml:space="preserve">3. W przypadku liczby kandydatów przekraczającej liczbę miejsc na dany moduł specjalności, kryterium wyboru stanowi średnia ocen ze wszystkich zaliczeń i egzaminów, uzyskana na I semestrze studiów  </t>
  </si>
  <si>
    <t>D2: Praktyki zawodowe</t>
  </si>
  <si>
    <r>
      <t>H: Wykład na innym kierunku</t>
    </r>
    <r>
      <rPr>
        <b/>
        <sz val="8"/>
        <rFont val="Calibri"/>
        <family val="2"/>
        <charset val="238"/>
      </rPr>
      <t>*</t>
    </r>
  </si>
  <si>
    <r>
      <t>Wprowadzenie do praktyki pedagogicznej</t>
    </r>
    <r>
      <rPr>
        <sz val="8"/>
        <rFont val="Calibri"/>
        <family val="2"/>
        <charset val="238"/>
      </rPr>
      <t>**</t>
    </r>
  </si>
  <si>
    <r>
      <t>Psychologia kliniczna w pracy opiekuńczo-wychowawczej</t>
    </r>
    <r>
      <rPr>
        <sz val="8"/>
        <rFont val="Calibri"/>
        <family val="2"/>
        <charset val="238"/>
      </rPr>
      <t>**</t>
    </r>
  </si>
  <si>
    <r>
      <t>Wspomaganie rozwoju emocjonalnego i społecznego dzieci i młodzieży</t>
    </r>
    <r>
      <rPr>
        <sz val="8"/>
        <rFont val="Calibri"/>
        <family val="2"/>
        <charset val="238"/>
      </rPr>
      <t>**</t>
    </r>
  </si>
  <si>
    <r>
      <t>Psychologia kliniczna w resocjalizacji</t>
    </r>
    <r>
      <rPr>
        <sz val="8"/>
        <rFont val="Calibri"/>
        <family val="2"/>
        <charset val="238"/>
      </rPr>
      <t>**</t>
    </r>
  </si>
  <si>
    <r>
      <rPr>
        <sz val="8"/>
        <rFont val="Calibri"/>
        <family val="2"/>
        <charset val="238"/>
      </rPr>
      <t>**</t>
    </r>
    <r>
      <rPr>
        <sz val="8.8000000000000007"/>
        <rFont val="Arial CE"/>
        <charset val="238"/>
      </rPr>
      <t>Warsztaty zintegrowane z realizacją praktyk</t>
    </r>
  </si>
  <si>
    <r>
      <t>Metodyka pracy opiekuńczo-wychowawczej</t>
    </r>
    <r>
      <rPr>
        <sz val="8"/>
        <rFont val="Calibri"/>
        <family val="2"/>
        <charset val="238"/>
      </rPr>
      <t>**</t>
    </r>
    <r>
      <rPr>
        <sz val="8"/>
        <rFont val="Arial"/>
        <family val="2"/>
        <charset val="238"/>
      </rPr>
      <t xml:space="preserve">              </t>
    </r>
  </si>
  <si>
    <t>A: Przygotowanie merytoryczne - cz. 1: podstawy teoretyczne (1)</t>
  </si>
  <si>
    <t>B: Przygotowanie psychologiczno-pedagogiczne - cz. 1</t>
  </si>
  <si>
    <t>A20</t>
  </si>
  <si>
    <t>A21</t>
  </si>
  <si>
    <t>A22</t>
  </si>
  <si>
    <t>A23</t>
  </si>
  <si>
    <t>B: Przygotowanie psychologiczno-pedagogiczne - cz. 2</t>
  </si>
  <si>
    <t>G: Moduł sprawnościowy</t>
  </si>
  <si>
    <t>G3</t>
  </si>
  <si>
    <t>A: Przygotowanie merytoryczne - cz. 2: moduł badawczy</t>
  </si>
  <si>
    <r>
      <t>A: Przygotowanie merytoryczne - cz. 3: przedmioty fakultatywne</t>
    </r>
    <r>
      <rPr>
        <b/>
        <sz val="8"/>
        <rFont val="Calibri"/>
        <family val="2"/>
        <charset val="238"/>
      </rPr>
      <t>*</t>
    </r>
  </si>
  <si>
    <t xml:space="preserve">Liczba godzin dydaktycznych z grup zajęć: A - cz. 1-3, B - cz. 1, C, G, H </t>
  </si>
  <si>
    <t>Liczba godzin praktyk z grup zajęć: A - cz. 1-3, B - cz. 1, C, G, H</t>
  </si>
  <si>
    <t>A: Przygotowanie merytoryczne - cz. 4: podstawy teoretyczne (2)</t>
  </si>
  <si>
    <t>NIESTACJONARNE STUDIA I STOPNIA, profil OGÓLNOAKADEMICKI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</si>
</sst>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8"/>
      <color rgb="FFFF0000"/>
      <name val="Arial CE"/>
      <charset val="238"/>
    </font>
    <font>
      <b/>
      <sz val="8"/>
      <color rgb="FFFF0000"/>
      <name val="Arial CE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7.5"/>
      <name val="Arial CE"/>
      <charset val="238"/>
    </font>
    <font>
      <b/>
      <sz val="6.5"/>
      <name val="Arial CE"/>
      <charset val="238"/>
    </font>
    <font>
      <b/>
      <sz val="7.5"/>
      <name val="Arial"/>
      <family val="2"/>
      <charset val="238"/>
    </font>
    <font>
      <b/>
      <sz val="6.5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CE"/>
      <charset val="238"/>
    </font>
    <font>
      <sz val="8.800000000000000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76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Fill="1"/>
    <xf numFmtId="0" fontId="1" fillId="2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14" xfId="0" applyFont="1" applyBorder="1" applyAlignment="1"/>
    <xf numFmtId="0" fontId="3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8" xfId="0" applyFont="1" applyBorder="1" applyAlignment="1"/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/>
    <xf numFmtId="0" fontId="3" fillId="0" borderId="4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1" xfId="0" applyFont="1" applyFill="1" applyBorder="1" applyAlignment="1"/>
    <xf numFmtId="0" fontId="2" fillId="3" borderId="44" xfId="0" applyFont="1" applyFill="1" applyBorder="1" applyAlignment="1">
      <alignment horizontal="left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/>
    <xf numFmtId="0" fontId="4" fillId="3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58" xfId="0" applyFont="1" applyBorder="1" applyAlignment="1">
      <alignment vertical="center" wrapText="1"/>
    </xf>
    <xf numFmtId="0" fontId="3" fillId="2" borderId="60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vertical="center"/>
    </xf>
    <xf numFmtId="0" fontId="2" fillId="5" borderId="3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0" fontId="2" fillId="5" borderId="58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left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/>
    <xf numFmtId="0" fontId="4" fillId="5" borderId="2" xfId="0" applyFont="1" applyFill="1" applyBorder="1" applyAlignment="1">
      <alignment horizontal="center"/>
    </xf>
    <xf numFmtId="0" fontId="2" fillId="5" borderId="60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/>
    <xf numFmtId="0" fontId="2" fillId="4" borderId="5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4" fillId="4" borderId="14" xfId="0" applyFont="1" applyFill="1" applyBorder="1" applyAlignment="1"/>
    <xf numFmtId="0" fontId="3" fillId="0" borderId="5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vertical="center" wrapText="1"/>
    </xf>
    <xf numFmtId="0" fontId="2" fillId="5" borderId="42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4" fillId="5" borderId="2" xfId="0" applyFont="1" applyFill="1" applyBorder="1" applyAlignment="1"/>
    <xf numFmtId="0" fontId="2" fillId="5" borderId="58" xfId="0" applyFont="1" applyFill="1" applyBorder="1" applyAlignment="1">
      <alignment vertical="center" wrapText="1"/>
    </xf>
    <xf numFmtId="0" fontId="2" fillId="5" borderId="47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4" fillId="5" borderId="1" xfId="0" applyFont="1" applyFill="1" applyBorder="1" applyAlignment="1"/>
    <xf numFmtId="0" fontId="2" fillId="5" borderId="2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4" fillId="5" borderId="63" xfId="0" applyFont="1" applyFill="1" applyBorder="1" applyAlignment="1">
      <alignment horizontal="left" vertical="center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3" xfId="0" applyFont="1" applyFill="1" applyBorder="1"/>
    <xf numFmtId="0" fontId="4" fillId="5" borderId="15" xfId="0" applyFont="1" applyFill="1" applyBorder="1" applyAlignment="1">
      <alignment horizontal="center"/>
    </xf>
    <xf numFmtId="0" fontId="1" fillId="5" borderId="13" xfId="0" applyFont="1" applyFill="1" applyBorder="1" applyAlignment="1"/>
    <xf numFmtId="0" fontId="1" fillId="5" borderId="14" xfId="0" applyFont="1" applyFill="1" applyBorder="1" applyAlignment="1"/>
    <xf numFmtId="0" fontId="1" fillId="5" borderId="15" xfId="0" applyFont="1" applyFill="1" applyBorder="1" applyAlignment="1"/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2" fillId="4" borderId="17" xfId="0" applyFont="1" applyFill="1" applyBorder="1" applyAlignment="1">
      <alignment vertical="center" wrapText="1"/>
    </xf>
    <xf numFmtId="0" fontId="2" fillId="3" borderId="65" xfId="0" applyFont="1" applyFill="1" applyBorder="1" applyAlignment="1">
      <alignment horizontal="left" vertical="center" wrapText="1"/>
    </xf>
    <xf numFmtId="0" fontId="3" fillId="3" borderId="65" xfId="0" applyFont="1" applyFill="1" applyBorder="1" applyAlignment="1">
      <alignment horizontal="center" vertical="center" shrinkToFit="1"/>
    </xf>
    <xf numFmtId="0" fontId="2" fillId="3" borderId="6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65" xfId="0" applyFont="1" applyFill="1" applyBorder="1" applyAlignment="1"/>
    <xf numFmtId="0" fontId="2" fillId="3" borderId="54" xfId="0" applyFont="1" applyFill="1" applyBorder="1" applyAlignment="1">
      <alignment horizontal="left" vertical="center" wrapText="1"/>
    </xf>
    <xf numFmtId="0" fontId="3" fillId="3" borderId="54" xfId="0" applyFont="1" applyFill="1" applyBorder="1" applyAlignment="1">
      <alignment horizontal="center" vertical="center" shrinkToFit="1"/>
    </xf>
    <xf numFmtId="0" fontId="2" fillId="3" borderId="54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4" xfId="0" applyFont="1" applyFill="1" applyBorder="1" applyAlignment="1"/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1" fillId="0" borderId="66" xfId="0" applyFont="1" applyBorder="1"/>
    <xf numFmtId="0" fontId="2" fillId="4" borderId="57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vertical="center"/>
    </xf>
    <xf numFmtId="0" fontId="3" fillId="5" borderId="4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0" borderId="70" xfId="0" applyFont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left" vertical="center" wrapText="1"/>
    </xf>
    <xf numFmtId="0" fontId="16" fillId="0" borderId="59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5" borderId="39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left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left" vertical="center" wrapText="1"/>
    </xf>
    <xf numFmtId="0" fontId="4" fillId="5" borderId="58" xfId="0" applyFont="1" applyFill="1" applyBorder="1" applyAlignment="1">
      <alignment horizontal="left" vertical="center" wrapText="1"/>
    </xf>
    <xf numFmtId="0" fontId="4" fillId="5" borderId="57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center" vertical="center" textRotation="90" wrapText="1"/>
    </xf>
    <xf numFmtId="0" fontId="2" fillId="5" borderId="1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15" xfId="0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15" xfId="0" applyFont="1" applyFill="1" applyBorder="1" applyAlignment="1">
      <alignment horizontal="center" vertical="center" textRotation="90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textRotation="90" wrapText="1"/>
    </xf>
    <xf numFmtId="0" fontId="13" fillId="5" borderId="3" xfId="0" applyFont="1" applyFill="1" applyBorder="1" applyAlignment="1">
      <alignment horizontal="center" vertical="center" textRotation="90" wrapText="1"/>
    </xf>
    <xf numFmtId="0" fontId="13" fillId="5" borderId="13" xfId="0" applyFont="1" applyFill="1" applyBorder="1" applyAlignment="1">
      <alignment horizontal="center" vertical="center" textRotation="90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 textRotation="90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4" fillId="5" borderId="56" xfId="0" applyFont="1" applyFill="1" applyBorder="1" applyAlignment="1">
      <alignment vertical="center" wrapText="1"/>
    </xf>
    <xf numFmtId="0" fontId="4" fillId="5" borderId="58" xfId="0" applyFont="1" applyFill="1" applyBorder="1" applyAlignment="1">
      <alignment vertical="center" wrapText="1"/>
    </xf>
    <xf numFmtId="0" fontId="4" fillId="5" borderId="57" xfId="0" applyFont="1" applyFill="1" applyBorder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51" xfId="0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textRotation="90" wrapText="1"/>
    </xf>
    <xf numFmtId="0" fontId="15" fillId="5" borderId="3" xfId="0" applyFont="1" applyFill="1" applyBorder="1" applyAlignment="1">
      <alignment horizontal="center" vertical="center" textRotation="90" wrapText="1"/>
    </xf>
    <xf numFmtId="0" fontId="15" fillId="5" borderId="13" xfId="0" applyFont="1" applyFill="1" applyBorder="1" applyAlignment="1">
      <alignment horizontal="center" vertical="center" textRotation="90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2" fillId="5" borderId="13" xfId="0" applyFont="1" applyFill="1" applyBorder="1" applyAlignment="1">
      <alignment horizontal="center" vertical="center" textRotation="90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7F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8"/>
  <sheetViews>
    <sheetView tabSelected="1" view="pageBreakPreview" topLeftCell="A139" zoomScale="110" zoomScaleNormal="110" zoomScaleSheetLayoutView="110" workbookViewId="0">
      <selection activeCell="A4" sqref="A4:Z4"/>
    </sheetView>
  </sheetViews>
  <sheetFormatPr defaultColWidth="9.140625" defaultRowHeight="11.25" x14ac:dyDescent="0.2"/>
  <cols>
    <col min="1" max="1" width="53.140625" style="29" customWidth="1"/>
    <col min="2" max="2" width="7.28515625" style="11" customWidth="1"/>
    <col min="3" max="3" width="4.42578125" style="11" customWidth="1"/>
    <col min="4" max="4" width="6.7109375" style="11" customWidth="1"/>
    <col min="5" max="5" width="5.85546875" style="11" customWidth="1"/>
    <col min="6" max="6" width="6.42578125" style="11" customWidth="1"/>
    <col min="7" max="7" width="4.28515625" style="11" customWidth="1"/>
    <col min="8" max="14" width="3.7109375" style="4" customWidth="1"/>
    <col min="15" max="26" width="4.28515625" style="6" customWidth="1"/>
    <col min="27" max="29" width="4.28515625" style="8" customWidth="1"/>
    <col min="30" max="30" width="4.42578125" style="8" customWidth="1"/>
    <col min="31" max="16384" width="9.140625" style="11"/>
  </cols>
  <sheetData>
    <row r="1" spans="1:30" ht="12" customHeight="1" x14ac:dyDescent="0.2">
      <c r="A1" s="650" t="s">
        <v>145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</row>
    <row r="2" spans="1:30" ht="12" customHeight="1" x14ac:dyDescent="0.2">
      <c r="A2" s="650" t="s">
        <v>250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</row>
    <row r="3" spans="1:30" ht="12.95" customHeight="1" x14ac:dyDescent="0.2">
      <c r="A3" s="651" t="s">
        <v>138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</row>
    <row r="4" spans="1:30" s="31" customFormat="1" ht="8.1" customHeight="1" x14ac:dyDescent="0.2">
      <c r="A4" s="630"/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</row>
    <row r="5" spans="1:30" s="4" customFormat="1" ht="12.95" customHeight="1" thickBot="1" x14ac:dyDescent="0.25">
      <c r="A5" s="712" t="s">
        <v>137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  <c r="Z5" s="712"/>
      <c r="AA5" s="9"/>
      <c r="AB5" s="9"/>
      <c r="AC5" s="9"/>
      <c r="AD5" s="9"/>
    </row>
    <row r="6" spans="1:30" s="5" customFormat="1" ht="15.95" customHeight="1" x14ac:dyDescent="0.2">
      <c r="A6" s="619" t="s">
        <v>144</v>
      </c>
      <c r="B6" s="697" t="s">
        <v>151</v>
      </c>
      <c r="C6" s="652" t="s">
        <v>94</v>
      </c>
      <c r="D6" s="655" t="s">
        <v>0</v>
      </c>
      <c r="E6" s="656"/>
      <c r="F6" s="657" t="s">
        <v>47</v>
      </c>
      <c r="G6" s="625" t="s">
        <v>1</v>
      </c>
      <c r="H6" s="694" t="s">
        <v>2</v>
      </c>
      <c r="I6" s="695"/>
      <c r="J6" s="695"/>
      <c r="K6" s="695"/>
      <c r="L6" s="695"/>
      <c r="M6" s="695"/>
      <c r="N6" s="696"/>
      <c r="O6" s="570" t="s">
        <v>139</v>
      </c>
      <c r="P6" s="571"/>
      <c r="Q6" s="571"/>
      <c r="R6" s="572"/>
      <c r="S6" s="570" t="s">
        <v>140</v>
      </c>
      <c r="T6" s="571"/>
      <c r="U6" s="571"/>
      <c r="V6" s="572"/>
      <c r="W6" s="664" t="s">
        <v>141</v>
      </c>
      <c r="X6" s="665"/>
      <c r="Y6" s="665"/>
      <c r="Z6" s="666"/>
    </row>
    <row r="7" spans="1:30" s="5" customFormat="1" ht="11.25" customHeight="1" x14ac:dyDescent="0.2">
      <c r="A7" s="620"/>
      <c r="B7" s="698"/>
      <c r="C7" s="653"/>
      <c r="D7" s="660" t="s">
        <v>142</v>
      </c>
      <c r="E7" s="662" t="s">
        <v>10</v>
      </c>
      <c r="F7" s="658"/>
      <c r="G7" s="626"/>
      <c r="H7" s="629" t="s">
        <v>3</v>
      </c>
      <c r="I7" s="628" t="s">
        <v>4</v>
      </c>
      <c r="J7" s="628" t="s">
        <v>5</v>
      </c>
      <c r="K7" s="628"/>
      <c r="L7" s="628" t="s">
        <v>7</v>
      </c>
      <c r="M7" s="628" t="s">
        <v>8</v>
      </c>
      <c r="N7" s="667" t="s">
        <v>9</v>
      </c>
      <c r="O7" s="629" t="s">
        <v>11</v>
      </c>
      <c r="P7" s="628"/>
      <c r="Q7" s="628" t="s">
        <v>12</v>
      </c>
      <c r="R7" s="667"/>
      <c r="S7" s="629" t="s">
        <v>13</v>
      </c>
      <c r="T7" s="628"/>
      <c r="U7" s="628" t="s">
        <v>14</v>
      </c>
      <c r="V7" s="667"/>
      <c r="W7" s="629" t="s">
        <v>15</v>
      </c>
      <c r="X7" s="628"/>
      <c r="Y7" s="628" t="s">
        <v>16</v>
      </c>
      <c r="Z7" s="667"/>
    </row>
    <row r="8" spans="1:30" s="5" customFormat="1" ht="12" customHeight="1" thickBot="1" x14ac:dyDescent="0.25">
      <c r="A8" s="621"/>
      <c r="B8" s="699"/>
      <c r="C8" s="654"/>
      <c r="D8" s="661"/>
      <c r="E8" s="663"/>
      <c r="F8" s="659"/>
      <c r="G8" s="627"/>
      <c r="H8" s="668"/>
      <c r="I8" s="617"/>
      <c r="J8" s="247" t="s">
        <v>6</v>
      </c>
      <c r="K8" s="247" t="s">
        <v>3</v>
      </c>
      <c r="L8" s="617"/>
      <c r="M8" s="617"/>
      <c r="N8" s="618"/>
      <c r="O8" s="248" t="s">
        <v>17</v>
      </c>
      <c r="P8" s="247" t="s">
        <v>5</v>
      </c>
      <c r="Q8" s="247" t="s">
        <v>17</v>
      </c>
      <c r="R8" s="249" t="s">
        <v>5</v>
      </c>
      <c r="S8" s="248" t="s">
        <v>17</v>
      </c>
      <c r="T8" s="247" t="s">
        <v>5</v>
      </c>
      <c r="U8" s="247" t="s">
        <v>17</v>
      </c>
      <c r="V8" s="249" t="s">
        <v>5</v>
      </c>
      <c r="W8" s="426" t="s">
        <v>17</v>
      </c>
      <c r="X8" s="423" t="s">
        <v>5</v>
      </c>
      <c r="Y8" s="423" t="s">
        <v>17</v>
      </c>
      <c r="Z8" s="434" t="s">
        <v>5</v>
      </c>
    </row>
    <row r="9" spans="1:30" s="5" customFormat="1" ht="12.95" customHeight="1" x14ac:dyDescent="0.2">
      <c r="A9" s="221" t="s">
        <v>236</v>
      </c>
      <c r="B9" s="222"/>
      <c r="C9" s="224"/>
      <c r="D9" s="222"/>
      <c r="E9" s="224"/>
      <c r="F9" s="222">
        <f>SUM(F10:F16)</f>
        <v>90</v>
      </c>
      <c r="G9" s="224">
        <f>SUM(G10:G16)</f>
        <v>21</v>
      </c>
      <c r="H9" s="222">
        <f>SUM(H10:H16)</f>
        <v>80</v>
      </c>
      <c r="I9" s="223"/>
      <c r="J9" s="223">
        <f>J13</f>
        <v>10</v>
      </c>
      <c r="K9" s="223"/>
      <c r="L9" s="225"/>
      <c r="M9" s="225"/>
      <c r="N9" s="226"/>
      <c r="O9" s="227">
        <f>SUM(O10:O16)</f>
        <v>45</v>
      </c>
      <c r="P9" s="228"/>
      <c r="Q9" s="228">
        <f>SUM(Q12:Q16)</f>
        <v>25</v>
      </c>
      <c r="R9" s="229">
        <f>R13</f>
        <v>10</v>
      </c>
      <c r="S9" s="227">
        <f>S16</f>
        <v>10</v>
      </c>
      <c r="T9" s="228"/>
      <c r="U9" s="228"/>
      <c r="V9" s="229"/>
      <c r="W9" s="227"/>
      <c r="X9" s="230"/>
      <c r="Y9" s="230"/>
      <c r="Z9" s="473"/>
    </row>
    <row r="10" spans="1:30" s="5" customFormat="1" ht="12.95" customHeight="1" x14ac:dyDescent="0.2">
      <c r="A10" s="404" t="s">
        <v>28</v>
      </c>
      <c r="B10" s="399" t="s">
        <v>92</v>
      </c>
      <c r="C10" s="401" t="s">
        <v>124</v>
      </c>
      <c r="D10" s="399" t="s">
        <v>22</v>
      </c>
      <c r="E10" s="401"/>
      <c r="F10" s="502">
        <v>15</v>
      </c>
      <c r="G10" s="401">
        <v>3</v>
      </c>
      <c r="H10" s="399">
        <v>15</v>
      </c>
      <c r="I10" s="419"/>
      <c r="J10" s="419"/>
      <c r="K10" s="419"/>
      <c r="L10" s="438"/>
      <c r="M10" s="438"/>
      <c r="N10" s="439"/>
      <c r="O10" s="443">
        <v>15</v>
      </c>
      <c r="P10" s="393"/>
      <c r="Q10" s="393"/>
      <c r="R10" s="395"/>
      <c r="S10" s="443"/>
      <c r="T10" s="393"/>
      <c r="U10" s="393"/>
      <c r="V10" s="395"/>
      <c r="W10" s="443"/>
      <c r="X10" s="39"/>
      <c r="Y10" s="39"/>
      <c r="Z10" s="474"/>
    </row>
    <row r="11" spans="1:30" s="463" customFormat="1" ht="12.95" customHeight="1" x14ac:dyDescent="0.2">
      <c r="A11" s="210" t="s">
        <v>27</v>
      </c>
      <c r="B11" s="409" t="s">
        <v>93</v>
      </c>
      <c r="C11" s="421" t="s">
        <v>124</v>
      </c>
      <c r="D11" s="409" t="s">
        <v>22</v>
      </c>
      <c r="E11" s="421"/>
      <c r="F11" s="503">
        <v>15</v>
      </c>
      <c r="G11" s="421">
        <v>3</v>
      </c>
      <c r="H11" s="409">
        <v>15</v>
      </c>
      <c r="I11" s="410"/>
      <c r="J11" s="410"/>
      <c r="K11" s="410"/>
      <c r="L11" s="85"/>
      <c r="M11" s="85"/>
      <c r="N11" s="86"/>
      <c r="O11" s="407">
        <v>15</v>
      </c>
      <c r="P11" s="422"/>
      <c r="Q11" s="422"/>
      <c r="R11" s="411"/>
      <c r="S11" s="407"/>
      <c r="T11" s="422"/>
      <c r="U11" s="422"/>
      <c r="V11" s="411"/>
      <c r="W11" s="407"/>
      <c r="X11" s="10"/>
      <c r="Y11" s="10"/>
      <c r="Z11" s="475"/>
    </row>
    <row r="12" spans="1:30" s="5" customFormat="1" ht="12.95" customHeight="1" x14ac:dyDescent="0.2">
      <c r="A12" s="210" t="s">
        <v>30</v>
      </c>
      <c r="B12" s="128" t="s">
        <v>155</v>
      </c>
      <c r="C12" s="342" t="s">
        <v>124</v>
      </c>
      <c r="D12" s="339" t="s">
        <v>18</v>
      </c>
      <c r="E12" s="67"/>
      <c r="F12" s="503">
        <v>15</v>
      </c>
      <c r="G12" s="67">
        <v>4</v>
      </c>
      <c r="H12" s="69">
        <v>15</v>
      </c>
      <c r="I12" s="66"/>
      <c r="J12" s="66"/>
      <c r="K12" s="66"/>
      <c r="L12" s="78"/>
      <c r="M12" s="78"/>
      <c r="N12" s="79"/>
      <c r="O12" s="57">
        <v>15</v>
      </c>
      <c r="P12" s="60"/>
      <c r="Q12" s="60"/>
      <c r="R12" s="59"/>
      <c r="S12" s="57"/>
      <c r="T12" s="60"/>
      <c r="U12" s="60"/>
      <c r="V12" s="59"/>
      <c r="W12" s="407"/>
      <c r="X12" s="10"/>
      <c r="Y12" s="10"/>
      <c r="Z12" s="475"/>
    </row>
    <row r="13" spans="1:30" s="5" customFormat="1" ht="24.95" customHeight="1" x14ac:dyDescent="0.2">
      <c r="A13" s="206" t="s">
        <v>146</v>
      </c>
      <c r="B13" s="192" t="s">
        <v>143</v>
      </c>
      <c r="C13" s="361" t="s">
        <v>61</v>
      </c>
      <c r="D13" s="338"/>
      <c r="E13" s="100" t="s">
        <v>22</v>
      </c>
      <c r="F13" s="502">
        <v>10</v>
      </c>
      <c r="G13" s="159">
        <v>3</v>
      </c>
      <c r="H13" s="155"/>
      <c r="I13" s="157"/>
      <c r="J13" s="157">
        <v>10</v>
      </c>
      <c r="K13" s="157"/>
      <c r="L13" s="173"/>
      <c r="M13" s="157"/>
      <c r="N13" s="159"/>
      <c r="O13" s="162"/>
      <c r="P13" s="135"/>
      <c r="Q13" s="164"/>
      <c r="R13" s="166">
        <v>10</v>
      </c>
      <c r="S13" s="136"/>
      <c r="T13" s="135"/>
      <c r="U13" s="135"/>
      <c r="V13" s="137"/>
      <c r="W13" s="136"/>
      <c r="X13" s="39"/>
      <c r="Y13" s="39"/>
      <c r="Z13" s="474"/>
    </row>
    <row r="14" spans="1:30" s="463" customFormat="1" ht="12.95" customHeight="1" x14ac:dyDescent="0.2">
      <c r="A14" s="420" t="s">
        <v>77</v>
      </c>
      <c r="B14" s="409" t="s">
        <v>95</v>
      </c>
      <c r="C14" s="421" t="s">
        <v>124</v>
      </c>
      <c r="D14" s="409"/>
      <c r="E14" s="421" t="s">
        <v>22</v>
      </c>
      <c r="F14" s="503">
        <v>10</v>
      </c>
      <c r="G14" s="421">
        <v>3</v>
      </c>
      <c r="H14" s="409">
        <v>10</v>
      </c>
      <c r="I14" s="2"/>
      <c r="J14" s="410"/>
      <c r="K14" s="410"/>
      <c r="L14" s="410"/>
      <c r="M14" s="410"/>
      <c r="N14" s="421"/>
      <c r="O14" s="407"/>
      <c r="P14" s="422"/>
      <c r="Q14" s="422">
        <v>10</v>
      </c>
      <c r="R14" s="411"/>
      <c r="S14" s="407"/>
      <c r="T14" s="422"/>
      <c r="U14" s="422"/>
      <c r="V14" s="411"/>
      <c r="W14" s="407"/>
      <c r="X14" s="422"/>
      <c r="Y14" s="408"/>
      <c r="Z14" s="456"/>
    </row>
    <row r="15" spans="1:30" s="5" customFormat="1" ht="12.95" customHeight="1" x14ac:dyDescent="0.2">
      <c r="A15" s="202" t="s">
        <v>39</v>
      </c>
      <c r="B15" s="128" t="s">
        <v>97</v>
      </c>
      <c r="C15" s="342" t="s">
        <v>124</v>
      </c>
      <c r="D15" s="339"/>
      <c r="E15" s="67" t="s">
        <v>22</v>
      </c>
      <c r="F15" s="503">
        <v>15</v>
      </c>
      <c r="G15" s="67">
        <v>3</v>
      </c>
      <c r="H15" s="69">
        <v>15</v>
      </c>
      <c r="I15" s="2"/>
      <c r="J15" s="66"/>
      <c r="K15" s="66"/>
      <c r="L15" s="66"/>
      <c r="M15" s="66"/>
      <c r="N15" s="67"/>
      <c r="O15" s="57"/>
      <c r="P15" s="60"/>
      <c r="Q15" s="60">
        <v>15</v>
      </c>
      <c r="R15" s="59"/>
      <c r="S15" s="57"/>
      <c r="T15" s="60"/>
      <c r="U15" s="60"/>
      <c r="V15" s="59"/>
      <c r="W15" s="407"/>
      <c r="X15" s="422"/>
      <c r="Y15" s="408"/>
      <c r="Z15" s="456"/>
    </row>
    <row r="16" spans="1:30" s="5" customFormat="1" ht="12.95" customHeight="1" thickBot="1" x14ac:dyDescent="0.25">
      <c r="A16" s="207" t="s">
        <v>41</v>
      </c>
      <c r="B16" s="96" t="s">
        <v>156</v>
      </c>
      <c r="C16" s="99" t="s">
        <v>124</v>
      </c>
      <c r="D16" s="96" t="s">
        <v>22</v>
      </c>
      <c r="E16" s="99"/>
      <c r="F16" s="96">
        <v>10</v>
      </c>
      <c r="G16" s="99">
        <v>2</v>
      </c>
      <c r="H16" s="96">
        <v>10</v>
      </c>
      <c r="I16" s="22"/>
      <c r="J16" s="97"/>
      <c r="K16" s="97"/>
      <c r="L16" s="97"/>
      <c r="M16" s="97"/>
      <c r="N16" s="99"/>
      <c r="O16" s="116"/>
      <c r="P16" s="144"/>
      <c r="Q16" s="144"/>
      <c r="R16" s="145"/>
      <c r="S16" s="116">
        <v>10</v>
      </c>
      <c r="T16" s="144"/>
      <c r="U16" s="144"/>
      <c r="V16" s="145"/>
      <c r="W16" s="116"/>
      <c r="X16" s="144"/>
      <c r="Y16" s="112"/>
      <c r="Z16" s="476"/>
    </row>
    <row r="17" spans="1:26" s="19" customFormat="1" ht="12.95" customHeight="1" x14ac:dyDescent="0.2">
      <c r="A17" s="231" t="s">
        <v>237</v>
      </c>
      <c r="B17" s="232"/>
      <c r="C17" s="233"/>
      <c r="D17" s="242"/>
      <c r="E17" s="233"/>
      <c r="F17" s="232">
        <f>SUM(F18:F26)</f>
        <v>180</v>
      </c>
      <c r="G17" s="233">
        <f>SUM(G18:G26)</f>
        <v>26</v>
      </c>
      <c r="H17" s="232">
        <f>SUM(H18:H26)</f>
        <v>140</v>
      </c>
      <c r="I17" s="234"/>
      <c r="J17" s="234"/>
      <c r="K17" s="234">
        <f>K25</f>
        <v>10</v>
      </c>
      <c r="L17" s="235"/>
      <c r="M17" s="234"/>
      <c r="N17" s="233">
        <f>N26</f>
        <v>30</v>
      </c>
      <c r="O17" s="232">
        <f>SUM(O18:O26)</f>
        <v>80</v>
      </c>
      <c r="P17" s="234"/>
      <c r="Q17" s="234">
        <f>+Q21+Q23+Q24</f>
        <v>60</v>
      </c>
      <c r="R17" s="233">
        <f>R25</f>
        <v>10</v>
      </c>
      <c r="S17" s="232"/>
      <c r="T17" s="234">
        <f>T26</f>
        <v>30</v>
      </c>
      <c r="U17" s="234"/>
      <c r="V17" s="233"/>
      <c r="W17" s="232"/>
      <c r="X17" s="236"/>
      <c r="Y17" s="236"/>
      <c r="Z17" s="477"/>
    </row>
    <row r="18" spans="1:26" s="19" customFormat="1" ht="12.95" customHeight="1" x14ac:dyDescent="0.2">
      <c r="A18" s="203" t="s">
        <v>24</v>
      </c>
      <c r="B18" s="130" t="s">
        <v>98</v>
      </c>
      <c r="C18" s="335" t="s">
        <v>124</v>
      </c>
      <c r="D18" s="337" t="s">
        <v>22</v>
      </c>
      <c r="E18" s="70"/>
      <c r="F18" s="501">
        <v>20</v>
      </c>
      <c r="G18" s="70">
        <v>3</v>
      </c>
      <c r="H18" s="82">
        <v>20</v>
      </c>
      <c r="I18" s="68"/>
      <c r="J18" s="68"/>
      <c r="K18" s="68"/>
      <c r="L18" s="33"/>
      <c r="M18" s="68"/>
      <c r="N18" s="70"/>
      <c r="O18" s="71">
        <v>20</v>
      </c>
      <c r="P18" s="55"/>
      <c r="Q18" s="55"/>
      <c r="R18" s="58"/>
      <c r="S18" s="71"/>
      <c r="T18" s="55"/>
      <c r="U18" s="55"/>
      <c r="V18" s="58"/>
      <c r="W18" s="459"/>
      <c r="X18" s="34"/>
      <c r="Y18" s="34"/>
      <c r="Z18" s="478"/>
    </row>
    <row r="19" spans="1:26" s="19" customFormat="1" ht="12.95" customHeight="1" x14ac:dyDescent="0.2">
      <c r="A19" s="210" t="s">
        <v>25</v>
      </c>
      <c r="B19" s="128" t="s">
        <v>99</v>
      </c>
      <c r="C19" s="342" t="s">
        <v>124</v>
      </c>
      <c r="D19" s="339" t="s">
        <v>22</v>
      </c>
      <c r="E19" s="67"/>
      <c r="F19" s="503">
        <v>20</v>
      </c>
      <c r="G19" s="67">
        <v>3</v>
      </c>
      <c r="H19" s="69">
        <v>20</v>
      </c>
      <c r="I19" s="66"/>
      <c r="J19" s="66"/>
      <c r="K19" s="66"/>
      <c r="L19" s="78"/>
      <c r="M19" s="78"/>
      <c r="N19" s="79"/>
      <c r="O19" s="57">
        <v>20</v>
      </c>
      <c r="P19" s="60"/>
      <c r="Q19" s="60"/>
      <c r="R19" s="59"/>
      <c r="S19" s="57"/>
      <c r="T19" s="60"/>
      <c r="U19" s="60"/>
      <c r="V19" s="59"/>
      <c r="W19" s="407"/>
      <c r="X19" s="10"/>
      <c r="Y19" s="10"/>
      <c r="Z19" s="475"/>
    </row>
    <row r="20" spans="1:26" s="20" customFormat="1" ht="12.95" customHeight="1" x14ac:dyDescent="0.2">
      <c r="A20" s="210" t="s">
        <v>26</v>
      </c>
      <c r="B20" s="128" t="s">
        <v>100</v>
      </c>
      <c r="C20" s="342" t="s">
        <v>124</v>
      </c>
      <c r="D20" s="339" t="s">
        <v>22</v>
      </c>
      <c r="E20" s="67"/>
      <c r="F20" s="503">
        <v>20</v>
      </c>
      <c r="G20" s="67">
        <v>3</v>
      </c>
      <c r="H20" s="69">
        <v>20</v>
      </c>
      <c r="I20" s="66"/>
      <c r="J20" s="66"/>
      <c r="K20" s="66"/>
      <c r="L20" s="78"/>
      <c r="M20" s="78"/>
      <c r="N20" s="79"/>
      <c r="O20" s="57">
        <v>20</v>
      </c>
      <c r="P20" s="60"/>
      <c r="Q20" s="60"/>
      <c r="R20" s="59"/>
      <c r="S20" s="57"/>
      <c r="T20" s="60"/>
      <c r="U20" s="60"/>
      <c r="V20" s="59"/>
      <c r="W20" s="407"/>
      <c r="X20" s="10"/>
      <c r="Y20" s="10"/>
      <c r="Z20" s="475"/>
    </row>
    <row r="21" spans="1:26" s="5" customFormat="1" ht="12.95" customHeight="1" x14ac:dyDescent="0.2">
      <c r="A21" s="201" t="s">
        <v>29</v>
      </c>
      <c r="B21" s="23" t="s">
        <v>101</v>
      </c>
      <c r="C21" s="348" t="s">
        <v>124</v>
      </c>
      <c r="D21" s="25"/>
      <c r="E21" s="198" t="s">
        <v>18</v>
      </c>
      <c r="F21" s="23">
        <v>30</v>
      </c>
      <c r="G21" s="198">
        <v>4</v>
      </c>
      <c r="H21" s="23">
        <v>30</v>
      </c>
      <c r="I21" s="196"/>
      <c r="J21" s="196"/>
      <c r="K21" s="196"/>
      <c r="L21" s="197"/>
      <c r="M21" s="196"/>
      <c r="N21" s="198"/>
      <c r="O21" s="25"/>
      <c r="P21" s="194"/>
      <c r="Q21" s="194">
        <v>30</v>
      </c>
      <c r="R21" s="199"/>
      <c r="S21" s="25"/>
      <c r="T21" s="194"/>
      <c r="U21" s="194"/>
      <c r="V21" s="199"/>
      <c r="W21" s="25"/>
      <c r="X21" s="220"/>
      <c r="Y21" s="220"/>
      <c r="Z21" s="479"/>
    </row>
    <row r="22" spans="1:26" s="5" customFormat="1" ht="12.95" customHeight="1" x14ac:dyDescent="0.2">
      <c r="A22" s="210" t="s">
        <v>131</v>
      </c>
      <c r="B22" s="128" t="s">
        <v>102</v>
      </c>
      <c r="C22" s="342" t="s">
        <v>124</v>
      </c>
      <c r="D22" s="339" t="s">
        <v>18</v>
      </c>
      <c r="E22" s="119"/>
      <c r="F22" s="503">
        <v>20</v>
      </c>
      <c r="G22" s="170">
        <v>3</v>
      </c>
      <c r="H22" s="167">
        <v>20</v>
      </c>
      <c r="I22" s="168"/>
      <c r="J22" s="168"/>
      <c r="K22" s="168"/>
      <c r="L22" s="85"/>
      <c r="M22" s="85"/>
      <c r="N22" s="86"/>
      <c r="O22" s="169">
        <v>20</v>
      </c>
      <c r="P22" s="171"/>
      <c r="Q22" s="171"/>
      <c r="R22" s="172"/>
      <c r="S22" s="169"/>
      <c r="T22" s="171"/>
      <c r="U22" s="118"/>
      <c r="V22" s="121"/>
      <c r="W22" s="407"/>
      <c r="X22" s="10"/>
      <c r="Y22" s="10"/>
      <c r="Z22" s="475"/>
    </row>
    <row r="23" spans="1:26" s="463" customFormat="1" ht="12.95" customHeight="1" x14ac:dyDescent="0.2">
      <c r="A23" s="241" t="s">
        <v>32</v>
      </c>
      <c r="B23" s="453" t="s">
        <v>157</v>
      </c>
      <c r="C23" s="454" t="s">
        <v>124</v>
      </c>
      <c r="D23" s="461"/>
      <c r="E23" s="454" t="s">
        <v>22</v>
      </c>
      <c r="F23" s="507">
        <v>15</v>
      </c>
      <c r="G23" s="454">
        <v>3</v>
      </c>
      <c r="H23" s="453">
        <v>15</v>
      </c>
      <c r="I23" s="200"/>
      <c r="J23" s="200"/>
      <c r="K23" s="200"/>
      <c r="L23" s="200"/>
      <c r="M23" s="200"/>
      <c r="N23" s="454"/>
      <c r="O23" s="453"/>
      <c r="P23" s="200"/>
      <c r="Q23" s="200">
        <v>15</v>
      </c>
      <c r="R23" s="454"/>
      <c r="S23" s="453"/>
      <c r="T23" s="200"/>
      <c r="U23" s="200"/>
      <c r="V23" s="454"/>
      <c r="W23" s="453"/>
      <c r="X23" s="462"/>
      <c r="Y23" s="462"/>
      <c r="Z23" s="480"/>
    </row>
    <row r="24" spans="1:26" s="5" customFormat="1" ht="12.95" customHeight="1" x14ac:dyDescent="0.2">
      <c r="A24" s="211" t="s">
        <v>33</v>
      </c>
      <c r="B24" s="412" t="s">
        <v>158</v>
      </c>
      <c r="C24" s="406" t="s">
        <v>124</v>
      </c>
      <c r="D24" s="140"/>
      <c r="E24" s="406" t="s">
        <v>22</v>
      </c>
      <c r="F24" s="505">
        <v>15</v>
      </c>
      <c r="G24" s="406">
        <v>3</v>
      </c>
      <c r="H24" s="412">
        <v>15</v>
      </c>
      <c r="I24" s="106"/>
      <c r="J24" s="106"/>
      <c r="K24" s="106"/>
      <c r="L24" s="465"/>
      <c r="M24" s="465"/>
      <c r="N24" s="466"/>
      <c r="O24" s="412"/>
      <c r="P24" s="106"/>
      <c r="Q24" s="106">
        <v>15</v>
      </c>
      <c r="R24" s="406"/>
      <c r="S24" s="412"/>
      <c r="T24" s="106"/>
      <c r="U24" s="106"/>
      <c r="V24" s="406"/>
      <c r="W24" s="412"/>
      <c r="X24" s="106"/>
      <c r="Y24" s="106"/>
      <c r="Z24" s="406"/>
    </row>
    <row r="25" spans="1:26" s="472" customFormat="1" ht="12.95" customHeight="1" x14ac:dyDescent="0.2">
      <c r="A25" s="420" t="s">
        <v>230</v>
      </c>
      <c r="B25" s="409" t="s">
        <v>159</v>
      </c>
      <c r="C25" s="421" t="s">
        <v>126</v>
      </c>
      <c r="D25" s="467"/>
      <c r="E25" s="421" t="s">
        <v>19</v>
      </c>
      <c r="F25" s="503">
        <v>10</v>
      </c>
      <c r="G25" s="421">
        <v>1</v>
      </c>
      <c r="H25" s="467"/>
      <c r="I25" s="468"/>
      <c r="J25" s="469"/>
      <c r="K25" s="410">
        <v>10</v>
      </c>
      <c r="L25" s="469"/>
      <c r="M25" s="469"/>
      <c r="N25" s="470"/>
      <c r="O25" s="30"/>
      <c r="P25" s="14"/>
      <c r="Q25" s="14"/>
      <c r="R25" s="411">
        <v>10</v>
      </c>
      <c r="S25" s="30"/>
      <c r="T25" s="14"/>
      <c r="U25" s="14"/>
      <c r="V25" s="15"/>
      <c r="W25" s="30"/>
      <c r="X25" s="14"/>
      <c r="Y25" s="471"/>
      <c r="Z25" s="481"/>
    </row>
    <row r="26" spans="1:26" s="5" customFormat="1" ht="12.95" customHeight="1" thickBot="1" x14ac:dyDescent="0.25">
      <c r="A26" s="203" t="s">
        <v>86</v>
      </c>
      <c r="B26" s="130" t="s">
        <v>160</v>
      </c>
      <c r="C26" s="335" t="s">
        <v>126</v>
      </c>
      <c r="D26" s="337" t="s">
        <v>19</v>
      </c>
      <c r="E26" s="158"/>
      <c r="F26" s="501">
        <v>30</v>
      </c>
      <c r="G26" s="158">
        <v>3</v>
      </c>
      <c r="H26" s="154"/>
      <c r="I26" s="160"/>
      <c r="J26" s="156"/>
      <c r="K26" s="156"/>
      <c r="L26" s="156"/>
      <c r="M26" s="156"/>
      <c r="N26" s="158">
        <v>30</v>
      </c>
      <c r="O26" s="161"/>
      <c r="P26" s="163"/>
      <c r="Q26" s="163"/>
      <c r="R26" s="165"/>
      <c r="S26" s="161"/>
      <c r="T26" s="163">
        <v>30</v>
      </c>
      <c r="U26" s="163"/>
      <c r="V26" s="165"/>
      <c r="W26" s="459"/>
      <c r="X26" s="394"/>
      <c r="Y26" s="398"/>
      <c r="Z26" s="414"/>
    </row>
    <row r="27" spans="1:26" s="29" customFormat="1" ht="12.95" customHeight="1" x14ac:dyDescent="0.2">
      <c r="A27" s="221" t="s">
        <v>152</v>
      </c>
      <c r="B27" s="222"/>
      <c r="C27" s="224"/>
      <c r="D27" s="222"/>
      <c r="E27" s="224"/>
      <c r="F27" s="222">
        <f>SUM(F28:F30)</f>
        <v>60</v>
      </c>
      <c r="G27" s="224">
        <f>SUM(G28:G30)</f>
        <v>5</v>
      </c>
      <c r="H27" s="222">
        <f>SUM(H28:H30)</f>
        <v>50</v>
      </c>
      <c r="I27" s="223"/>
      <c r="J27" s="223"/>
      <c r="K27" s="223">
        <f>K30</f>
        <v>10</v>
      </c>
      <c r="L27" s="225"/>
      <c r="M27" s="225"/>
      <c r="N27" s="226"/>
      <c r="O27" s="227"/>
      <c r="P27" s="228"/>
      <c r="Q27" s="228"/>
      <c r="R27" s="229"/>
      <c r="S27" s="227">
        <f>S29</f>
        <v>20</v>
      </c>
      <c r="T27" s="228"/>
      <c r="U27" s="228">
        <f>U28</f>
        <v>30</v>
      </c>
      <c r="V27" s="229"/>
      <c r="W27" s="227"/>
      <c r="X27" s="230"/>
      <c r="Y27" s="230"/>
      <c r="Z27" s="473">
        <f>Z30</f>
        <v>10</v>
      </c>
    </row>
    <row r="28" spans="1:26" s="5" customFormat="1" ht="12.95" customHeight="1" x14ac:dyDescent="0.2">
      <c r="A28" s="202" t="s">
        <v>20</v>
      </c>
      <c r="B28" s="128" t="s">
        <v>103</v>
      </c>
      <c r="C28" s="342" t="s">
        <v>124</v>
      </c>
      <c r="D28" s="336"/>
      <c r="E28" s="119" t="s">
        <v>18</v>
      </c>
      <c r="F28" s="503">
        <v>30</v>
      </c>
      <c r="G28" s="170">
        <v>2</v>
      </c>
      <c r="H28" s="167">
        <v>30</v>
      </c>
      <c r="I28" s="168"/>
      <c r="J28" s="168"/>
      <c r="K28" s="168"/>
      <c r="L28" s="85"/>
      <c r="M28" s="168"/>
      <c r="N28" s="170"/>
      <c r="O28" s="169"/>
      <c r="P28" s="171"/>
      <c r="Q28" s="171"/>
      <c r="R28" s="172"/>
      <c r="S28" s="169"/>
      <c r="T28" s="171"/>
      <c r="U28" s="118">
        <v>30</v>
      </c>
      <c r="V28" s="121"/>
      <c r="W28" s="407"/>
      <c r="X28" s="10"/>
      <c r="Y28" s="10"/>
      <c r="Z28" s="475"/>
    </row>
    <row r="29" spans="1:26" s="5" customFormat="1" ht="12.95" customHeight="1" x14ac:dyDescent="0.2">
      <c r="A29" s="211" t="s">
        <v>40</v>
      </c>
      <c r="B29" s="132" t="s">
        <v>104</v>
      </c>
      <c r="C29" s="340" t="s">
        <v>124</v>
      </c>
      <c r="D29" s="132" t="s">
        <v>22</v>
      </c>
      <c r="E29" s="107"/>
      <c r="F29" s="505">
        <v>20</v>
      </c>
      <c r="G29" s="107">
        <v>2</v>
      </c>
      <c r="H29" s="132">
        <v>20</v>
      </c>
      <c r="I29" s="138"/>
      <c r="J29" s="138"/>
      <c r="K29" s="138"/>
      <c r="L29" s="138"/>
      <c r="M29" s="138"/>
      <c r="N29" s="139"/>
      <c r="O29" s="140"/>
      <c r="P29" s="138"/>
      <c r="Q29" s="138"/>
      <c r="R29" s="139"/>
      <c r="S29" s="132">
        <v>20</v>
      </c>
      <c r="T29" s="138"/>
      <c r="U29" s="106"/>
      <c r="V29" s="139"/>
      <c r="W29" s="140"/>
      <c r="X29" s="138"/>
      <c r="Y29" s="138"/>
      <c r="Z29" s="139"/>
    </row>
    <row r="30" spans="1:26" s="464" customFormat="1" ht="12.95" customHeight="1" thickBot="1" x14ac:dyDescent="0.25">
      <c r="A30" s="212" t="s">
        <v>135</v>
      </c>
      <c r="B30" s="412" t="s">
        <v>161</v>
      </c>
      <c r="C30" s="406" t="s">
        <v>124</v>
      </c>
      <c r="D30" s="412"/>
      <c r="E30" s="406" t="s">
        <v>19</v>
      </c>
      <c r="F30" s="505">
        <v>10</v>
      </c>
      <c r="G30" s="406">
        <v>1</v>
      </c>
      <c r="H30" s="443"/>
      <c r="I30" s="397"/>
      <c r="J30" s="393"/>
      <c r="K30" s="393">
        <v>10</v>
      </c>
      <c r="L30" s="393"/>
      <c r="M30" s="393"/>
      <c r="N30" s="413"/>
      <c r="O30" s="134"/>
      <c r="P30" s="393"/>
      <c r="Q30" s="393"/>
      <c r="R30" s="395"/>
      <c r="S30" s="443"/>
      <c r="T30" s="393"/>
      <c r="U30" s="393"/>
      <c r="V30" s="395"/>
      <c r="W30" s="443"/>
      <c r="X30" s="393"/>
      <c r="Y30" s="397"/>
      <c r="Z30" s="413">
        <v>10</v>
      </c>
    </row>
    <row r="31" spans="1:26" s="21" customFormat="1" ht="12.95" customHeight="1" x14ac:dyDescent="0.2">
      <c r="A31" s="221" t="s">
        <v>243</v>
      </c>
      <c r="B31" s="240"/>
      <c r="C31" s="362"/>
      <c r="D31" s="222"/>
      <c r="E31" s="224"/>
      <c r="F31" s="222">
        <f>SUM(F32:F35)</f>
        <v>140</v>
      </c>
      <c r="G31" s="224">
        <f>SUM(G32:G35)</f>
        <v>15</v>
      </c>
      <c r="H31" s="222"/>
      <c r="I31" s="225"/>
      <c r="J31" s="223">
        <f>SUM(J32:J35)</f>
        <v>10</v>
      </c>
      <c r="K31" s="223">
        <f>SUM(K32:K35)</f>
        <v>10</v>
      </c>
      <c r="L31" s="225">
        <f>SUM(L32:L35)</f>
        <v>120</v>
      </c>
      <c r="M31" s="225"/>
      <c r="N31" s="226"/>
      <c r="O31" s="227"/>
      <c r="P31" s="228">
        <f>SUM(P32:P35)</f>
        <v>70</v>
      </c>
      <c r="Q31" s="228"/>
      <c r="R31" s="229">
        <f>SUM(R32:R35)</f>
        <v>70</v>
      </c>
      <c r="S31" s="227"/>
      <c r="T31" s="228"/>
      <c r="U31" s="228"/>
      <c r="V31" s="229"/>
      <c r="W31" s="227"/>
      <c r="X31" s="228"/>
      <c r="Y31" s="228"/>
      <c r="Z31" s="229"/>
    </row>
    <row r="32" spans="1:26" s="21" customFormat="1" ht="12.95" customHeight="1" x14ac:dyDescent="0.2">
      <c r="A32" s="203" t="s">
        <v>34</v>
      </c>
      <c r="B32" s="130" t="s">
        <v>107</v>
      </c>
      <c r="C32" s="335" t="s">
        <v>124</v>
      </c>
      <c r="D32" s="337" t="s">
        <v>19</v>
      </c>
      <c r="E32" s="158"/>
      <c r="F32" s="501">
        <v>10</v>
      </c>
      <c r="G32" s="158">
        <v>4</v>
      </c>
      <c r="H32" s="154"/>
      <c r="I32" s="174"/>
      <c r="J32" s="156">
        <v>10</v>
      </c>
      <c r="K32" s="156"/>
      <c r="L32" s="174"/>
      <c r="M32" s="174"/>
      <c r="N32" s="175"/>
      <c r="O32" s="161"/>
      <c r="P32" s="163">
        <v>10</v>
      </c>
      <c r="Q32" s="163"/>
      <c r="R32" s="165"/>
      <c r="S32" s="161"/>
      <c r="T32" s="163"/>
      <c r="U32" s="163"/>
      <c r="V32" s="165"/>
      <c r="W32" s="459"/>
      <c r="X32" s="394"/>
      <c r="Y32" s="394"/>
      <c r="Z32" s="396"/>
    </row>
    <row r="33" spans="1:26" s="21" customFormat="1" ht="12.95" customHeight="1" x14ac:dyDescent="0.2">
      <c r="A33" s="202" t="s">
        <v>35</v>
      </c>
      <c r="B33" s="128" t="s">
        <v>108</v>
      </c>
      <c r="C33" s="342" t="s">
        <v>124</v>
      </c>
      <c r="D33" s="339"/>
      <c r="E33" s="170" t="s">
        <v>22</v>
      </c>
      <c r="F33" s="503">
        <v>10</v>
      </c>
      <c r="G33" s="170">
        <v>3</v>
      </c>
      <c r="H33" s="167"/>
      <c r="I33" s="85"/>
      <c r="J33" s="168"/>
      <c r="K33" s="168">
        <v>10</v>
      </c>
      <c r="L33" s="85"/>
      <c r="M33" s="85"/>
      <c r="N33" s="86"/>
      <c r="O33" s="169"/>
      <c r="P33" s="171"/>
      <c r="Q33" s="171"/>
      <c r="R33" s="172">
        <v>10</v>
      </c>
      <c r="S33" s="169"/>
      <c r="T33" s="171"/>
      <c r="U33" s="171"/>
      <c r="V33" s="172"/>
      <c r="W33" s="407"/>
      <c r="X33" s="422"/>
      <c r="Y33" s="422"/>
      <c r="Z33" s="411"/>
    </row>
    <row r="34" spans="1:26" s="21" customFormat="1" ht="12.95" customHeight="1" x14ac:dyDescent="0.2">
      <c r="A34" s="703" t="s">
        <v>36</v>
      </c>
      <c r="B34" s="530" t="s">
        <v>244</v>
      </c>
      <c r="C34" s="676" t="s">
        <v>61</v>
      </c>
      <c r="D34" s="678" t="s">
        <v>22</v>
      </c>
      <c r="E34" s="536" t="s">
        <v>75</v>
      </c>
      <c r="F34" s="530">
        <v>120</v>
      </c>
      <c r="G34" s="16">
        <v>4</v>
      </c>
      <c r="H34" s="530"/>
      <c r="I34" s="680"/>
      <c r="J34" s="518"/>
      <c r="K34" s="518"/>
      <c r="L34" s="680">
        <v>120</v>
      </c>
      <c r="M34" s="680"/>
      <c r="N34" s="674"/>
      <c r="O34" s="522"/>
      <c r="P34" s="524">
        <v>60</v>
      </c>
      <c r="Q34" s="524"/>
      <c r="R34" s="520">
        <v>60</v>
      </c>
      <c r="S34" s="522"/>
      <c r="T34" s="524"/>
      <c r="U34" s="524"/>
      <c r="V34" s="520"/>
      <c r="W34" s="522"/>
      <c r="X34" s="524"/>
      <c r="Y34" s="524"/>
      <c r="Z34" s="520"/>
    </row>
    <row r="35" spans="1:26" s="21" customFormat="1" ht="12.95" customHeight="1" thickBot="1" x14ac:dyDescent="0.25">
      <c r="A35" s="704"/>
      <c r="B35" s="715"/>
      <c r="C35" s="677"/>
      <c r="D35" s="679"/>
      <c r="E35" s="537"/>
      <c r="F35" s="531"/>
      <c r="G35" s="158">
        <v>4</v>
      </c>
      <c r="H35" s="531"/>
      <c r="I35" s="681"/>
      <c r="J35" s="519"/>
      <c r="K35" s="519"/>
      <c r="L35" s="681"/>
      <c r="M35" s="681"/>
      <c r="N35" s="675"/>
      <c r="O35" s="523"/>
      <c r="P35" s="525"/>
      <c r="Q35" s="525"/>
      <c r="R35" s="521"/>
      <c r="S35" s="523"/>
      <c r="T35" s="525"/>
      <c r="U35" s="525"/>
      <c r="V35" s="521"/>
      <c r="W35" s="523"/>
      <c r="X35" s="525"/>
      <c r="Y35" s="525"/>
      <c r="Z35" s="521"/>
    </row>
    <row r="36" spans="1:26" s="21" customFormat="1" ht="12.95" customHeight="1" x14ac:dyDescent="0.2">
      <c r="A36" s="231" t="s">
        <v>245</v>
      </c>
      <c r="B36" s="242"/>
      <c r="C36" s="360"/>
      <c r="D36" s="232"/>
      <c r="E36" s="233"/>
      <c r="F36" s="232">
        <f>SUM(F37:F40)</f>
        <v>90</v>
      </c>
      <c r="G36" s="233">
        <f>SUM(G37:G40)</f>
        <v>10</v>
      </c>
      <c r="H36" s="232">
        <f>SUM(H37:H40)</f>
        <v>30</v>
      </c>
      <c r="I36" s="243"/>
      <c r="J36" s="234"/>
      <c r="K36" s="234"/>
      <c r="L36" s="244"/>
      <c r="M36" s="235">
        <f>SUM(M37:M40)</f>
        <v>60</v>
      </c>
      <c r="N36" s="245"/>
      <c r="O36" s="232"/>
      <c r="P36" s="234"/>
      <c r="Q36" s="234"/>
      <c r="R36" s="233"/>
      <c r="S36" s="232">
        <f>SUM(S37:S40)</f>
        <v>30</v>
      </c>
      <c r="T36" s="234"/>
      <c r="U36" s="234"/>
      <c r="V36" s="233">
        <f>SUM(V37:V40)</f>
        <v>15</v>
      </c>
      <c r="W36" s="232"/>
      <c r="X36" s="234">
        <f>SUM(X37:X40)</f>
        <v>15</v>
      </c>
      <c r="Y36" s="234"/>
      <c r="Z36" s="233">
        <f>SUM(Z37:Z40)</f>
        <v>30</v>
      </c>
    </row>
    <row r="37" spans="1:26" s="21" customFormat="1" ht="12.95" customHeight="1" x14ac:dyDescent="0.2">
      <c r="A37" s="203" t="s">
        <v>37</v>
      </c>
      <c r="B37" s="130" t="s">
        <v>162</v>
      </c>
      <c r="C37" s="335" t="s">
        <v>124</v>
      </c>
      <c r="D37" s="337" t="s">
        <v>18</v>
      </c>
      <c r="E37" s="158"/>
      <c r="F37" s="501">
        <v>30</v>
      </c>
      <c r="G37" s="158">
        <v>3</v>
      </c>
      <c r="H37" s="154">
        <v>30</v>
      </c>
      <c r="I37" s="36"/>
      <c r="J37" s="156"/>
      <c r="K37" s="156"/>
      <c r="L37" s="156"/>
      <c r="M37" s="12"/>
      <c r="N37" s="158"/>
      <c r="O37" s="161"/>
      <c r="P37" s="163"/>
      <c r="Q37" s="163"/>
      <c r="R37" s="165"/>
      <c r="S37" s="161">
        <v>30</v>
      </c>
      <c r="T37" s="163"/>
      <c r="U37" s="163"/>
      <c r="V37" s="165"/>
      <c r="W37" s="459"/>
      <c r="X37" s="394"/>
      <c r="Y37" s="394"/>
      <c r="Z37" s="396"/>
    </row>
    <row r="38" spans="1:26" s="21" customFormat="1" ht="12.95" customHeight="1" x14ac:dyDescent="0.2">
      <c r="A38" s="700" t="s">
        <v>21</v>
      </c>
      <c r="B38" s="669" t="s">
        <v>163</v>
      </c>
      <c r="C38" s="684" t="s">
        <v>61</v>
      </c>
      <c r="D38" s="687" t="s">
        <v>19</v>
      </c>
      <c r="E38" s="718" t="s">
        <v>70</v>
      </c>
      <c r="F38" s="669">
        <v>60</v>
      </c>
      <c r="G38" s="16">
        <v>1</v>
      </c>
      <c r="H38" s="530"/>
      <c r="I38" s="680"/>
      <c r="J38" s="518"/>
      <c r="K38" s="518"/>
      <c r="L38" s="518"/>
      <c r="M38" s="524">
        <v>60</v>
      </c>
      <c r="N38" s="536"/>
      <c r="O38" s="522"/>
      <c r="P38" s="524"/>
      <c r="Q38" s="524"/>
      <c r="R38" s="520"/>
      <c r="S38" s="522"/>
      <c r="T38" s="524"/>
      <c r="U38" s="524"/>
      <c r="V38" s="520">
        <v>15</v>
      </c>
      <c r="W38" s="522"/>
      <c r="X38" s="524">
        <v>15</v>
      </c>
      <c r="Y38" s="524"/>
      <c r="Z38" s="532">
        <v>30</v>
      </c>
    </row>
    <row r="39" spans="1:26" s="21" customFormat="1" ht="12.95" customHeight="1" x14ac:dyDescent="0.2">
      <c r="A39" s="701"/>
      <c r="B39" s="670"/>
      <c r="C39" s="685"/>
      <c r="D39" s="688"/>
      <c r="E39" s="719"/>
      <c r="F39" s="692"/>
      <c r="G39" s="219">
        <v>1</v>
      </c>
      <c r="H39" s="713"/>
      <c r="I39" s="682"/>
      <c r="J39" s="690"/>
      <c r="K39" s="690"/>
      <c r="L39" s="690"/>
      <c r="M39" s="631"/>
      <c r="N39" s="716"/>
      <c r="O39" s="635"/>
      <c r="P39" s="631"/>
      <c r="Q39" s="631"/>
      <c r="R39" s="633"/>
      <c r="S39" s="635"/>
      <c r="T39" s="631"/>
      <c r="U39" s="631"/>
      <c r="V39" s="633"/>
      <c r="W39" s="635"/>
      <c r="X39" s="631"/>
      <c r="Y39" s="631"/>
      <c r="Z39" s="672"/>
    </row>
    <row r="40" spans="1:26" s="21" customFormat="1" ht="12.95" customHeight="1" thickBot="1" x14ac:dyDescent="0.25">
      <c r="A40" s="702"/>
      <c r="B40" s="671"/>
      <c r="C40" s="686"/>
      <c r="D40" s="689"/>
      <c r="E40" s="720"/>
      <c r="F40" s="693"/>
      <c r="G40" s="176">
        <v>5</v>
      </c>
      <c r="H40" s="714"/>
      <c r="I40" s="683"/>
      <c r="J40" s="691"/>
      <c r="K40" s="691"/>
      <c r="L40" s="691"/>
      <c r="M40" s="632"/>
      <c r="N40" s="717"/>
      <c r="O40" s="636"/>
      <c r="P40" s="632"/>
      <c r="Q40" s="632"/>
      <c r="R40" s="634"/>
      <c r="S40" s="636"/>
      <c r="T40" s="632"/>
      <c r="U40" s="632"/>
      <c r="V40" s="634"/>
      <c r="W40" s="636"/>
      <c r="X40" s="632"/>
      <c r="Y40" s="632"/>
      <c r="Z40" s="673"/>
    </row>
    <row r="41" spans="1:26" s="21" customFormat="1" ht="12.95" customHeight="1" thickBot="1" x14ac:dyDescent="0.25">
      <c r="A41" s="208" t="s">
        <v>229</v>
      </c>
      <c r="B41" s="46" t="s">
        <v>109</v>
      </c>
      <c r="C41" s="349" t="s">
        <v>125</v>
      </c>
      <c r="D41" s="49" t="s">
        <v>19</v>
      </c>
      <c r="E41" s="48"/>
      <c r="F41" s="509">
        <v>10</v>
      </c>
      <c r="G41" s="48">
        <v>2</v>
      </c>
      <c r="H41" s="49">
        <v>10</v>
      </c>
      <c r="I41" s="50"/>
      <c r="J41" s="47"/>
      <c r="K41" s="47"/>
      <c r="L41" s="47"/>
      <c r="M41" s="47"/>
      <c r="N41" s="48"/>
      <c r="O41" s="51"/>
      <c r="P41" s="52"/>
      <c r="Q41" s="52"/>
      <c r="R41" s="53"/>
      <c r="S41" s="51"/>
      <c r="T41" s="52"/>
      <c r="U41" s="52"/>
      <c r="V41" s="53"/>
      <c r="W41" s="51">
        <v>10</v>
      </c>
      <c r="X41" s="416"/>
      <c r="Y41" s="415"/>
      <c r="Z41" s="482"/>
    </row>
    <row r="42" spans="1:26" s="21" customFormat="1" ht="12.95" customHeight="1" x14ac:dyDescent="0.2">
      <c r="A42" s="721" t="s">
        <v>246</v>
      </c>
      <c r="B42" s="294" t="s">
        <v>164</v>
      </c>
      <c r="C42" s="723" t="s">
        <v>125</v>
      </c>
      <c r="D42" s="708" t="s">
        <v>22</v>
      </c>
      <c r="E42" s="710" t="s">
        <v>22</v>
      </c>
      <c r="F42" s="730">
        <v>20</v>
      </c>
      <c r="G42" s="146">
        <v>4</v>
      </c>
      <c r="H42" s="730">
        <v>20</v>
      </c>
      <c r="I42" s="726"/>
      <c r="J42" s="728"/>
      <c r="K42" s="728"/>
      <c r="L42" s="728"/>
      <c r="M42" s="728"/>
      <c r="N42" s="710"/>
      <c r="O42" s="643"/>
      <c r="P42" s="637"/>
      <c r="Q42" s="637"/>
      <c r="R42" s="639"/>
      <c r="S42" s="643"/>
      <c r="T42" s="637"/>
      <c r="U42" s="637"/>
      <c r="V42" s="639"/>
      <c r="W42" s="643">
        <v>10</v>
      </c>
      <c r="X42" s="641"/>
      <c r="Y42" s="724">
        <v>10</v>
      </c>
      <c r="Z42" s="732"/>
    </row>
    <row r="43" spans="1:26" s="21" customFormat="1" ht="12.95" customHeight="1" thickBot="1" x14ac:dyDescent="0.25">
      <c r="A43" s="722"/>
      <c r="B43" s="46" t="s">
        <v>165</v>
      </c>
      <c r="C43" s="717"/>
      <c r="D43" s="709"/>
      <c r="E43" s="711"/>
      <c r="F43" s="731"/>
      <c r="G43" s="177">
        <v>4</v>
      </c>
      <c r="H43" s="731"/>
      <c r="I43" s="727"/>
      <c r="J43" s="729"/>
      <c r="K43" s="729"/>
      <c r="L43" s="729"/>
      <c r="M43" s="729"/>
      <c r="N43" s="711"/>
      <c r="O43" s="644"/>
      <c r="P43" s="638"/>
      <c r="Q43" s="638"/>
      <c r="R43" s="640"/>
      <c r="S43" s="644"/>
      <c r="T43" s="638"/>
      <c r="U43" s="638"/>
      <c r="V43" s="640"/>
      <c r="W43" s="644"/>
      <c r="X43" s="642"/>
      <c r="Y43" s="725"/>
      <c r="Z43" s="733"/>
    </row>
    <row r="44" spans="1:26" s="21" customFormat="1" ht="20.45" customHeight="1" x14ac:dyDescent="0.2">
      <c r="A44" s="250" t="s">
        <v>247</v>
      </c>
      <c r="B44" s="251"/>
      <c r="C44" s="358"/>
      <c r="D44" s="428"/>
      <c r="E44" s="252"/>
      <c r="F44" s="508">
        <f>F9+F17+F27+F31+F36+F41+F42-30</f>
        <v>560</v>
      </c>
      <c r="G44" s="436"/>
      <c r="H44" s="428">
        <f>H9+H17+H27+H31+H36+H41+H42</f>
        <v>330</v>
      </c>
      <c r="I44" s="253"/>
      <c r="J44" s="429">
        <f>J9+J17+J27+J31+J36+J41+J42</f>
        <v>20</v>
      </c>
      <c r="K44" s="429">
        <f>K9+K17+K27+K31+K36+K41+K42</f>
        <v>30</v>
      </c>
      <c r="L44" s="429">
        <f>L9+L17+L27+L31+L36+L41+L42</f>
        <v>120</v>
      </c>
      <c r="M44" s="429">
        <f>M9+M17+M27+M31+M36+M41+M42</f>
        <v>60</v>
      </c>
      <c r="N44" s="254"/>
      <c r="O44" s="645">
        <f>SUM(O9:P9,O17:P17,O27:P27,O31:P31,O36:P36, O41:P41,O42:P42)</f>
        <v>195</v>
      </c>
      <c r="P44" s="646"/>
      <c r="Q44" s="646">
        <f>SUM(,Q9:R9,Q17:R17,Q27:R27,Q31:R31,Q36:R36,Q41:R41:Q42:R42)</f>
        <v>175</v>
      </c>
      <c r="R44" s="647"/>
      <c r="S44" s="645">
        <f>SUM(S9:T9,S17,S27:T27,S36:T36,S41:T41,S31:T31,S42:T42)</f>
        <v>60</v>
      </c>
      <c r="T44" s="646"/>
      <c r="U44" s="646">
        <f>SUM(U9:V9,U17:V17,U27:V27,U31:V31,U36:V36,U41:V41,U42:V42)</f>
        <v>45</v>
      </c>
      <c r="V44" s="647"/>
      <c r="W44" s="645">
        <f>SUM(W9:X9,W17:X17,W27:X27,W31:X31,W36:X36,W41:X41,W42:X43)</f>
        <v>35</v>
      </c>
      <c r="X44" s="646"/>
      <c r="Y44" s="648">
        <f>Y27+Z27+Y36+Z36+Y42</f>
        <v>50</v>
      </c>
      <c r="Z44" s="649"/>
    </row>
    <row r="45" spans="1:26" s="21" customFormat="1" ht="20.45" customHeight="1" x14ac:dyDescent="0.2">
      <c r="A45" s="250" t="s">
        <v>248</v>
      </c>
      <c r="B45" s="493"/>
      <c r="C45" s="494"/>
      <c r="D45" s="437"/>
      <c r="E45" s="433"/>
      <c r="F45" s="499">
        <f>F26</f>
        <v>30</v>
      </c>
      <c r="G45" s="431">
        <f>G26</f>
        <v>3</v>
      </c>
      <c r="H45" s="437"/>
      <c r="I45" s="255"/>
      <c r="J45" s="430"/>
      <c r="K45" s="430"/>
      <c r="L45" s="430"/>
      <c r="M45" s="430"/>
      <c r="N45" s="431">
        <f>N26</f>
        <v>30</v>
      </c>
      <c r="O45" s="563"/>
      <c r="P45" s="575"/>
      <c r="Q45" s="575"/>
      <c r="R45" s="606"/>
      <c r="S45" s="563">
        <f>T26</f>
        <v>30</v>
      </c>
      <c r="T45" s="575"/>
      <c r="U45" s="575"/>
      <c r="V45" s="606"/>
      <c r="W45" s="563"/>
      <c r="X45" s="575"/>
      <c r="Y45" s="628"/>
      <c r="Z45" s="667"/>
    </row>
    <row r="46" spans="1:26" s="5" customFormat="1" ht="12.95" customHeight="1" thickBot="1" x14ac:dyDescent="0.25">
      <c r="A46" s="256" t="s">
        <v>64</v>
      </c>
      <c r="B46" s="257"/>
      <c r="C46" s="359"/>
      <c r="D46" s="350"/>
      <c r="E46" s="259"/>
      <c r="F46" s="499"/>
      <c r="G46" s="259">
        <f>G9+G17+G27+G31+G36+G41+G42+G43</f>
        <v>87</v>
      </c>
      <c r="H46" s="260"/>
      <c r="I46" s="255"/>
      <c r="J46" s="258"/>
      <c r="K46" s="258"/>
      <c r="L46" s="258"/>
      <c r="M46" s="258"/>
      <c r="N46" s="259"/>
      <c r="O46" s="563">
        <f>SUM(G22,G18:G20,G10:G12,G32,G34)</f>
        <v>30</v>
      </c>
      <c r="P46" s="575"/>
      <c r="Q46" s="575">
        <f>SUM(G21,G13,G23,G24,G14,G15,G33,G35,G25)</f>
        <v>27</v>
      </c>
      <c r="R46" s="606"/>
      <c r="S46" s="563">
        <f>SUM(G37,G29,G16,G26)</f>
        <v>10</v>
      </c>
      <c r="T46" s="575"/>
      <c r="U46" s="575">
        <f>SUM(G28,G38)</f>
        <v>3</v>
      </c>
      <c r="V46" s="606"/>
      <c r="W46" s="563">
        <f>SUM(G39,G41:G42)</f>
        <v>7</v>
      </c>
      <c r="X46" s="575"/>
      <c r="Y46" s="628">
        <f>SUM(G40,G30,G43)</f>
        <v>10</v>
      </c>
      <c r="Z46" s="667"/>
    </row>
    <row r="47" spans="1:26" s="5" customFormat="1" ht="12.95" customHeight="1" x14ac:dyDescent="0.2">
      <c r="A47" s="364"/>
      <c r="B47" s="365"/>
      <c r="C47" s="365"/>
      <c r="D47" s="366"/>
      <c r="E47" s="366"/>
      <c r="F47" s="366"/>
      <c r="G47" s="366"/>
      <c r="H47" s="366"/>
      <c r="I47" s="368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9"/>
      <c r="Z47" s="483"/>
    </row>
    <row r="48" spans="1:26" s="1" customFormat="1" ht="12.95" customHeight="1" thickBot="1" x14ac:dyDescent="0.25">
      <c r="A48" s="371"/>
      <c r="B48" s="372"/>
      <c r="C48" s="372"/>
      <c r="D48" s="373"/>
      <c r="E48" s="373"/>
      <c r="F48" s="373"/>
      <c r="G48" s="373"/>
      <c r="H48" s="373"/>
      <c r="I48" s="374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5"/>
      <c r="Z48" s="484"/>
    </row>
    <row r="49" spans="1:30" s="1" customFormat="1" ht="12.95" customHeight="1" x14ac:dyDescent="0.2">
      <c r="A49" s="705" t="s">
        <v>153</v>
      </c>
      <c r="B49" s="697" t="s">
        <v>151</v>
      </c>
      <c r="C49" s="652" t="s">
        <v>94</v>
      </c>
      <c r="D49" s="655" t="s">
        <v>0</v>
      </c>
      <c r="E49" s="656"/>
      <c r="F49" s="657" t="s">
        <v>47</v>
      </c>
      <c r="G49" s="625" t="s">
        <v>1</v>
      </c>
      <c r="H49" s="694" t="s">
        <v>2</v>
      </c>
      <c r="I49" s="695"/>
      <c r="J49" s="695"/>
      <c r="K49" s="695"/>
      <c r="L49" s="695"/>
      <c r="M49" s="695"/>
      <c r="N49" s="696"/>
      <c r="O49" s="570" t="s">
        <v>139</v>
      </c>
      <c r="P49" s="571"/>
      <c r="Q49" s="571"/>
      <c r="R49" s="572"/>
      <c r="S49" s="570" t="s">
        <v>140</v>
      </c>
      <c r="T49" s="571"/>
      <c r="U49" s="571"/>
      <c r="V49" s="572"/>
      <c r="W49" s="570" t="s">
        <v>141</v>
      </c>
      <c r="X49" s="571"/>
      <c r="Y49" s="571"/>
      <c r="Z49" s="572"/>
    </row>
    <row r="50" spans="1:30" s="1" customFormat="1" ht="24.95" customHeight="1" x14ac:dyDescent="0.2">
      <c r="A50" s="706"/>
      <c r="B50" s="698"/>
      <c r="C50" s="653"/>
      <c r="D50" s="660" t="s">
        <v>142</v>
      </c>
      <c r="E50" s="662" t="s">
        <v>10</v>
      </c>
      <c r="F50" s="658"/>
      <c r="G50" s="626"/>
      <c r="H50" s="629" t="s">
        <v>3</v>
      </c>
      <c r="I50" s="628" t="s">
        <v>4</v>
      </c>
      <c r="J50" s="628" t="s">
        <v>5</v>
      </c>
      <c r="K50" s="628"/>
      <c r="L50" s="628" t="s">
        <v>7</v>
      </c>
      <c r="M50" s="628" t="s">
        <v>8</v>
      </c>
      <c r="N50" s="667" t="s">
        <v>9</v>
      </c>
      <c r="O50" s="629" t="s">
        <v>11</v>
      </c>
      <c r="P50" s="628"/>
      <c r="Q50" s="628" t="s">
        <v>12</v>
      </c>
      <c r="R50" s="667"/>
      <c r="S50" s="629" t="s">
        <v>13</v>
      </c>
      <c r="T50" s="628"/>
      <c r="U50" s="628" t="s">
        <v>14</v>
      </c>
      <c r="V50" s="667"/>
      <c r="W50" s="629" t="s">
        <v>15</v>
      </c>
      <c r="X50" s="628"/>
      <c r="Y50" s="628" t="s">
        <v>16</v>
      </c>
      <c r="Z50" s="667"/>
    </row>
    <row r="51" spans="1:30" ht="12.95" customHeight="1" thickBot="1" x14ac:dyDescent="0.25">
      <c r="A51" s="707"/>
      <c r="B51" s="699"/>
      <c r="C51" s="654"/>
      <c r="D51" s="661"/>
      <c r="E51" s="663"/>
      <c r="F51" s="659"/>
      <c r="G51" s="627"/>
      <c r="H51" s="668"/>
      <c r="I51" s="617"/>
      <c r="J51" s="247" t="s">
        <v>6</v>
      </c>
      <c r="K51" s="247" t="s">
        <v>3</v>
      </c>
      <c r="L51" s="617"/>
      <c r="M51" s="617"/>
      <c r="N51" s="618"/>
      <c r="O51" s="248" t="s">
        <v>17</v>
      </c>
      <c r="P51" s="247" t="s">
        <v>5</v>
      </c>
      <c r="Q51" s="247" t="s">
        <v>17</v>
      </c>
      <c r="R51" s="249" t="s">
        <v>5</v>
      </c>
      <c r="S51" s="248" t="s">
        <v>17</v>
      </c>
      <c r="T51" s="247" t="s">
        <v>5</v>
      </c>
      <c r="U51" s="247" t="s">
        <v>17</v>
      </c>
      <c r="V51" s="249" t="s">
        <v>5</v>
      </c>
      <c r="W51" s="426" t="s">
        <v>17</v>
      </c>
      <c r="X51" s="423" t="s">
        <v>5</v>
      </c>
      <c r="Y51" s="423" t="s">
        <v>17</v>
      </c>
      <c r="Z51" s="434" t="s">
        <v>5</v>
      </c>
      <c r="AA51" s="11"/>
      <c r="AB51" s="11"/>
      <c r="AC51" s="11"/>
      <c r="AD51" s="11"/>
    </row>
    <row r="52" spans="1:30" ht="12.95" customHeight="1" x14ac:dyDescent="0.2">
      <c r="A52" s="221" t="s">
        <v>249</v>
      </c>
      <c r="B52" s="222"/>
      <c r="C52" s="224"/>
      <c r="D52" s="222"/>
      <c r="E52" s="224"/>
      <c r="F52" s="222">
        <f>SUM(F53:F65)</f>
        <v>210</v>
      </c>
      <c r="G52" s="224">
        <f>SUM(G53:G65)</f>
        <v>24</v>
      </c>
      <c r="H52" s="222">
        <f>SUM(H53:H65)</f>
        <v>105</v>
      </c>
      <c r="I52" s="223"/>
      <c r="J52" s="223">
        <f>(J58+J60+J61+J62+J63)</f>
        <v>75</v>
      </c>
      <c r="K52" s="223">
        <f>K56+K57</f>
        <v>30</v>
      </c>
      <c r="L52" s="225"/>
      <c r="M52" s="225"/>
      <c r="N52" s="226"/>
      <c r="O52" s="227"/>
      <c r="P52" s="228"/>
      <c r="Q52" s="228">
        <f>SUM(Q54)</f>
        <v>30</v>
      </c>
      <c r="R52" s="229"/>
      <c r="S52" s="227">
        <f>S53+S55</f>
        <v>35</v>
      </c>
      <c r="T52" s="228">
        <f>T56+T57</f>
        <v>30</v>
      </c>
      <c r="U52" s="228"/>
      <c r="V52" s="229"/>
      <c r="W52" s="227"/>
      <c r="X52" s="230">
        <f>X58</f>
        <v>15</v>
      </c>
      <c r="Y52" s="230">
        <f>Y59+Y64+Y65</f>
        <v>40</v>
      </c>
      <c r="Z52" s="473">
        <f>Z60+Z61+Z62+Z63</f>
        <v>60</v>
      </c>
      <c r="AA52" s="11"/>
      <c r="AB52" s="11"/>
      <c r="AC52" s="11"/>
      <c r="AD52" s="11"/>
    </row>
    <row r="53" spans="1:30" s="21" customFormat="1" ht="12.95" customHeight="1" x14ac:dyDescent="0.2">
      <c r="A53" s="202" t="s">
        <v>83</v>
      </c>
      <c r="B53" s="128" t="s">
        <v>166</v>
      </c>
      <c r="C53" s="342" t="s">
        <v>125</v>
      </c>
      <c r="D53" s="339" t="s">
        <v>22</v>
      </c>
      <c r="E53" s="129"/>
      <c r="F53" s="503">
        <v>20</v>
      </c>
      <c r="G53" s="129">
        <v>2</v>
      </c>
      <c r="H53" s="128">
        <v>20</v>
      </c>
      <c r="I53" s="2"/>
      <c r="J53" s="126"/>
      <c r="K53" s="126"/>
      <c r="L53" s="126"/>
      <c r="M53" s="126"/>
      <c r="N53" s="129"/>
      <c r="O53" s="122"/>
      <c r="P53" s="124"/>
      <c r="Q53" s="124"/>
      <c r="R53" s="123"/>
      <c r="S53" s="122">
        <v>20</v>
      </c>
      <c r="T53" s="124"/>
      <c r="U53" s="124"/>
      <c r="V53" s="123"/>
      <c r="W53" s="407"/>
      <c r="X53" s="422"/>
      <c r="Y53" s="408"/>
      <c r="Z53" s="456"/>
    </row>
    <row r="54" spans="1:30" s="21" customFormat="1" ht="13.5" customHeight="1" x14ac:dyDescent="0.2">
      <c r="A54" s="202" t="s">
        <v>31</v>
      </c>
      <c r="B54" s="128" t="s">
        <v>167</v>
      </c>
      <c r="C54" s="342" t="s">
        <v>124</v>
      </c>
      <c r="D54" s="339"/>
      <c r="E54" s="67" t="s">
        <v>22</v>
      </c>
      <c r="F54" s="503">
        <v>30</v>
      </c>
      <c r="G54" s="170">
        <v>3</v>
      </c>
      <c r="H54" s="167">
        <v>30</v>
      </c>
      <c r="I54" s="168"/>
      <c r="J54" s="168"/>
      <c r="K54" s="168"/>
      <c r="L54" s="85"/>
      <c r="M54" s="168"/>
      <c r="N54" s="170"/>
      <c r="O54" s="169"/>
      <c r="P54" s="14"/>
      <c r="Q54" s="171">
        <v>30</v>
      </c>
      <c r="R54" s="15"/>
      <c r="S54" s="30"/>
      <c r="T54" s="14"/>
      <c r="U54" s="14"/>
      <c r="V54" s="15"/>
      <c r="W54" s="30"/>
      <c r="X54" s="10"/>
      <c r="Y54" s="10"/>
      <c r="Z54" s="475"/>
    </row>
    <row r="55" spans="1:30" s="6" customFormat="1" ht="12.95" customHeight="1" x14ac:dyDescent="0.2">
      <c r="A55" s="206" t="s">
        <v>82</v>
      </c>
      <c r="B55" s="131" t="s">
        <v>168</v>
      </c>
      <c r="C55" s="334" t="s">
        <v>125</v>
      </c>
      <c r="D55" s="338" t="s">
        <v>22</v>
      </c>
      <c r="E55" s="75"/>
      <c r="F55" s="502">
        <v>15</v>
      </c>
      <c r="G55" s="75">
        <v>1</v>
      </c>
      <c r="H55" s="83">
        <v>15</v>
      </c>
      <c r="I55" s="32"/>
      <c r="J55" s="80"/>
      <c r="K55" s="80"/>
      <c r="L55" s="80"/>
      <c r="M55" s="80"/>
      <c r="N55" s="75"/>
      <c r="O55" s="57"/>
      <c r="P55" s="60"/>
      <c r="Q55" s="60"/>
      <c r="R55" s="59"/>
      <c r="S55" s="72">
        <v>15</v>
      </c>
      <c r="T55" s="54"/>
      <c r="U55" s="54"/>
      <c r="V55" s="61"/>
      <c r="W55" s="443"/>
      <c r="X55" s="393"/>
      <c r="Y55" s="397"/>
      <c r="Z55" s="413"/>
    </row>
    <row r="56" spans="1:30" s="6" customFormat="1" ht="12.95" customHeight="1" x14ac:dyDescent="0.2">
      <c r="A56" s="202" t="s">
        <v>76</v>
      </c>
      <c r="B56" s="128" t="s">
        <v>169</v>
      </c>
      <c r="C56" s="342" t="s">
        <v>125</v>
      </c>
      <c r="D56" s="339" t="s">
        <v>22</v>
      </c>
      <c r="E56" s="119"/>
      <c r="F56" s="503">
        <v>15</v>
      </c>
      <c r="G56" s="119">
        <v>2</v>
      </c>
      <c r="H56" s="109"/>
      <c r="I56" s="2"/>
      <c r="J56" s="110"/>
      <c r="K56" s="110">
        <v>15</v>
      </c>
      <c r="L56" s="110"/>
      <c r="M56" s="110"/>
      <c r="N56" s="119"/>
      <c r="O56" s="117"/>
      <c r="P56" s="118"/>
      <c r="Q56" s="118"/>
      <c r="R56" s="121"/>
      <c r="S56" s="117"/>
      <c r="T56" s="118">
        <v>15</v>
      </c>
      <c r="U56" s="118"/>
      <c r="V56" s="121"/>
      <c r="W56" s="407"/>
      <c r="X56" s="422"/>
      <c r="Y56" s="408"/>
      <c r="Z56" s="456"/>
    </row>
    <row r="57" spans="1:30" s="6" customFormat="1" ht="12.95" customHeight="1" x14ac:dyDescent="0.2">
      <c r="A57" s="202" t="s">
        <v>114</v>
      </c>
      <c r="B57" s="128" t="s">
        <v>170</v>
      </c>
      <c r="C57" s="342" t="s">
        <v>125</v>
      </c>
      <c r="D57" s="339" t="s">
        <v>22</v>
      </c>
      <c r="E57" s="91"/>
      <c r="F57" s="503">
        <v>15</v>
      </c>
      <c r="G57" s="91">
        <v>2</v>
      </c>
      <c r="H57" s="89"/>
      <c r="I57" s="2"/>
      <c r="J57" s="90"/>
      <c r="K57" s="90">
        <v>15</v>
      </c>
      <c r="L57" s="90"/>
      <c r="M57" s="90"/>
      <c r="N57" s="91"/>
      <c r="O57" s="93"/>
      <c r="P57" s="94"/>
      <c r="Q57" s="94"/>
      <c r="R57" s="95"/>
      <c r="S57" s="93"/>
      <c r="T57" s="94">
        <v>15</v>
      </c>
      <c r="U57" s="94"/>
      <c r="V57" s="95"/>
      <c r="W57" s="407"/>
      <c r="X57" s="422"/>
      <c r="Y57" s="408"/>
      <c r="Z57" s="456"/>
    </row>
    <row r="58" spans="1:30" s="6" customFormat="1" ht="12.95" customHeight="1" x14ac:dyDescent="0.2">
      <c r="A58" s="202" t="s">
        <v>115</v>
      </c>
      <c r="B58" s="147" t="s">
        <v>171</v>
      </c>
      <c r="C58" s="342" t="s">
        <v>125</v>
      </c>
      <c r="D58" s="339" t="s">
        <v>22</v>
      </c>
      <c r="E58" s="150"/>
      <c r="F58" s="503">
        <v>15</v>
      </c>
      <c r="G58" s="150">
        <v>2</v>
      </c>
      <c r="H58" s="147"/>
      <c r="I58" s="2"/>
      <c r="J58" s="149">
        <v>15</v>
      </c>
      <c r="K58" s="149"/>
      <c r="L58" s="149"/>
      <c r="M58" s="149"/>
      <c r="N58" s="150"/>
      <c r="O58" s="148"/>
      <c r="P58" s="151"/>
      <c r="Q58" s="151"/>
      <c r="R58" s="152"/>
      <c r="S58" s="148"/>
      <c r="T58" s="151"/>
      <c r="U58" s="151"/>
      <c r="V58" s="152"/>
      <c r="W58" s="407"/>
      <c r="X58" s="422">
        <v>15</v>
      </c>
      <c r="Y58" s="408"/>
      <c r="Z58" s="456"/>
    </row>
    <row r="59" spans="1:30" s="21" customFormat="1" ht="21" customHeight="1" x14ac:dyDescent="0.2">
      <c r="A59" s="405" t="s">
        <v>42</v>
      </c>
      <c r="B59" s="400" t="s">
        <v>172</v>
      </c>
      <c r="C59" s="402" t="s">
        <v>124</v>
      </c>
      <c r="D59" s="400"/>
      <c r="E59" s="402" t="s">
        <v>22</v>
      </c>
      <c r="F59" s="501">
        <v>20</v>
      </c>
      <c r="G59" s="402">
        <v>2</v>
      </c>
      <c r="H59" s="400">
        <v>20</v>
      </c>
      <c r="I59" s="37"/>
      <c r="J59" s="418"/>
      <c r="K59" s="418"/>
      <c r="L59" s="418"/>
      <c r="M59" s="418"/>
      <c r="N59" s="402"/>
      <c r="O59" s="459"/>
      <c r="P59" s="394"/>
      <c r="Q59" s="394"/>
      <c r="R59" s="396"/>
      <c r="S59" s="459"/>
      <c r="T59" s="394"/>
      <c r="U59" s="394"/>
      <c r="V59" s="396"/>
      <c r="W59" s="459"/>
      <c r="X59" s="394"/>
      <c r="Y59" s="398">
        <v>20</v>
      </c>
      <c r="Z59" s="414"/>
    </row>
    <row r="60" spans="1:30" s="3" customFormat="1" ht="11.45" customHeight="1" x14ac:dyDescent="0.2">
      <c r="A60" s="420" t="s">
        <v>43</v>
      </c>
      <c r="B60" s="409" t="s">
        <v>173</v>
      </c>
      <c r="C60" s="421" t="s">
        <v>124</v>
      </c>
      <c r="D60" s="409"/>
      <c r="E60" s="421" t="s">
        <v>22</v>
      </c>
      <c r="F60" s="503">
        <v>15</v>
      </c>
      <c r="G60" s="421">
        <v>2</v>
      </c>
      <c r="H60" s="409"/>
      <c r="I60" s="2"/>
      <c r="J60" s="410">
        <v>15</v>
      </c>
      <c r="K60" s="410"/>
      <c r="L60" s="410"/>
      <c r="M60" s="410"/>
      <c r="N60" s="421"/>
      <c r="O60" s="407"/>
      <c r="P60" s="422"/>
      <c r="Q60" s="422"/>
      <c r="R60" s="411"/>
      <c r="S60" s="407"/>
      <c r="T60" s="422"/>
      <c r="U60" s="422"/>
      <c r="V60" s="411"/>
      <c r="W60" s="407"/>
      <c r="X60" s="422"/>
      <c r="Y60" s="408"/>
      <c r="Z60" s="456">
        <v>15</v>
      </c>
    </row>
    <row r="61" spans="1:30" s="3" customFormat="1" ht="11.25" customHeight="1" x14ac:dyDescent="0.2">
      <c r="A61" s="420" t="s">
        <v>44</v>
      </c>
      <c r="B61" s="409" t="s">
        <v>174</v>
      </c>
      <c r="C61" s="421" t="s">
        <v>124</v>
      </c>
      <c r="D61" s="409"/>
      <c r="E61" s="421" t="s">
        <v>22</v>
      </c>
      <c r="F61" s="503">
        <v>15</v>
      </c>
      <c r="G61" s="421">
        <v>2</v>
      </c>
      <c r="H61" s="409"/>
      <c r="I61" s="2"/>
      <c r="J61" s="410">
        <v>15</v>
      </c>
      <c r="K61" s="410"/>
      <c r="L61" s="410"/>
      <c r="M61" s="410"/>
      <c r="N61" s="421"/>
      <c r="O61" s="407"/>
      <c r="P61" s="422"/>
      <c r="Q61" s="422"/>
      <c r="R61" s="411"/>
      <c r="S61" s="407"/>
      <c r="T61" s="422"/>
      <c r="U61" s="422"/>
      <c r="V61" s="411"/>
      <c r="W61" s="407"/>
      <c r="X61" s="422"/>
      <c r="Y61" s="408"/>
      <c r="Z61" s="456">
        <v>15</v>
      </c>
    </row>
    <row r="62" spans="1:30" s="3" customFormat="1" ht="12" customHeight="1" x14ac:dyDescent="0.2">
      <c r="A62" s="420" t="s">
        <v>45</v>
      </c>
      <c r="B62" s="409" t="s">
        <v>238</v>
      </c>
      <c r="C62" s="421" t="s">
        <v>124</v>
      </c>
      <c r="D62" s="409"/>
      <c r="E62" s="421" t="s">
        <v>22</v>
      </c>
      <c r="F62" s="503">
        <v>15</v>
      </c>
      <c r="G62" s="421">
        <v>2</v>
      </c>
      <c r="H62" s="409"/>
      <c r="I62" s="2"/>
      <c r="J62" s="410">
        <v>15</v>
      </c>
      <c r="K62" s="410"/>
      <c r="L62" s="410"/>
      <c r="M62" s="410"/>
      <c r="N62" s="421"/>
      <c r="O62" s="407"/>
      <c r="P62" s="422"/>
      <c r="Q62" s="422"/>
      <c r="R62" s="411"/>
      <c r="S62" s="407"/>
      <c r="T62" s="422"/>
      <c r="U62" s="422"/>
      <c r="V62" s="411"/>
      <c r="W62" s="407"/>
      <c r="X62" s="422"/>
      <c r="Y62" s="408"/>
      <c r="Z62" s="456">
        <v>15</v>
      </c>
    </row>
    <row r="63" spans="1:30" s="5" customFormat="1" ht="12.95" customHeight="1" x14ac:dyDescent="0.2">
      <c r="A63" s="403" t="s">
        <v>67</v>
      </c>
      <c r="B63" s="412" t="s">
        <v>239</v>
      </c>
      <c r="C63" s="406" t="s">
        <v>124</v>
      </c>
      <c r="D63" s="412"/>
      <c r="E63" s="406" t="s">
        <v>22</v>
      </c>
      <c r="F63" s="505">
        <v>15</v>
      </c>
      <c r="G63" s="406">
        <v>2</v>
      </c>
      <c r="H63" s="443"/>
      <c r="I63" s="397"/>
      <c r="J63" s="393">
        <v>15</v>
      </c>
      <c r="K63" s="393"/>
      <c r="L63" s="393"/>
      <c r="M63" s="393"/>
      <c r="N63" s="413"/>
      <c r="O63" s="134"/>
      <c r="P63" s="393"/>
      <c r="Q63" s="393"/>
      <c r="R63" s="395"/>
      <c r="S63" s="443"/>
      <c r="T63" s="393"/>
      <c r="U63" s="393"/>
      <c r="V63" s="395"/>
      <c r="W63" s="443"/>
      <c r="X63" s="393"/>
      <c r="Y63" s="397"/>
      <c r="Z63" s="413">
        <v>15</v>
      </c>
    </row>
    <row r="64" spans="1:30" s="3" customFormat="1" ht="12.95" customHeight="1" x14ac:dyDescent="0.2">
      <c r="A64" s="417" t="s">
        <v>119</v>
      </c>
      <c r="B64" s="453" t="s">
        <v>240</v>
      </c>
      <c r="C64" s="454" t="s">
        <v>124</v>
      </c>
      <c r="D64" s="453"/>
      <c r="E64" s="454" t="s">
        <v>22</v>
      </c>
      <c r="F64" s="507">
        <v>10</v>
      </c>
      <c r="G64" s="454">
        <v>1</v>
      </c>
      <c r="H64" s="407">
        <v>10</v>
      </c>
      <c r="I64" s="408"/>
      <c r="J64" s="422"/>
      <c r="K64" s="422"/>
      <c r="L64" s="422"/>
      <c r="M64" s="422"/>
      <c r="N64" s="456"/>
      <c r="O64" s="457"/>
      <c r="P64" s="422"/>
      <c r="Q64" s="422"/>
      <c r="R64" s="411"/>
      <c r="S64" s="407"/>
      <c r="T64" s="422"/>
      <c r="U64" s="422"/>
      <c r="V64" s="411"/>
      <c r="W64" s="407"/>
      <c r="X64" s="422"/>
      <c r="Y64" s="408">
        <v>10</v>
      </c>
      <c r="Z64" s="456"/>
    </row>
    <row r="65" spans="1:26" s="19" customFormat="1" ht="12.95" customHeight="1" thickBot="1" x14ac:dyDescent="0.25">
      <c r="A65" s="420" t="s">
        <v>123</v>
      </c>
      <c r="B65" s="409" t="s">
        <v>241</v>
      </c>
      <c r="C65" s="421" t="s">
        <v>124</v>
      </c>
      <c r="D65" s="409"/>
      <c r="E65" s="421" t="s">
        <v>22</v>
      </c>
      <c r="F65" s="503">
        <v>10</v>
      </c>
      <c r="G65" s="421">
        <v>1</v>
      </c>
      <c r="H65" s="409">
        <v>10</v>
      </c>
      <c r="I65" s="2"/>
      <c r="J65" s="410"/>
      <c r="K65" s="410"/>
      <c r="L65" s="410"/>
      <c r="M65" s="410"/>
      <c r="N65" s="421"/>
      <c r="O65" s="407"/>
      <c r="P65" s="422"/>
      <c r="Q65" s="422"/>
      <c r="R65" s="411"/>
      <c r="S65" s="407"/>
      <c r="T65" s="422"/>
      <c r="U65" s="422"/>
      <c r="V65" s="411"/>
      <c r="W65" s="407"/>
      <c r="X65" s="422"/>
      <c r="Y65" s="408">
        <v>10</v>
      </c>
      <c r="Z65" s="456"/>
    </row>
    <row r="66" spans="1:26" s="19" customFormat="1" ht="12.95" customHeight="1" x14ac:dyDescent="0.2">
      <c r="A66" s="231" t="s">
        <v>242</v>
      </c>
      <c r="B66" s="232"/>
      <c r="C66" s="233"/>
      <c r="D66" s="242"/>
      <c r="E66" s="233"/>
      <c r="F66" s="232">
        <f>SUM(F67:F71)</f>
        <v>120</v>
      </c>
      <c r="G66" s="233">
        <f>SUM(G67:G71)</f>
        <v>13</v>
      </c>
      <c r="H66" s="232">
        <f>SUM(H67:H71)</f>
        <v>25</v>
      </c>
      <c r="I66" s="234"/>
      <c r="J66" s="234"/>
      <c r="K66" s="234">
        <f>K67+K69</f>
        <v>45</v>
      </c>
      <c r="L66" s="235"/>
      <c r="M66" s="234"/>
      <c r="N66" s="233">
        <f>N71</f>
        <v>50</v>
      </c>
      <c r="O66" s="232"/>
      <c r="P66" s="234"/>
      <c r="Q66" s="234"/>
      <c r="R66" s="233"/>
      <c r="S66" s="232">
        <f>S67</f>
        <v>15</v>
      </c>
      <c r="T66" s="234">
        <f>T67</f>
        <v>15</v>
      </c>
      <c r="U66" s="234">
        <f>U69</f>
        <v>10</v>
      </c>
      <c r="V66" s="233">
        <f>V69</f>
        <v>30</v>
      </c>
      <c r="W66" s="232"/>
      <c r="X66" s="236">
        <f>X71</f>
        <v>50</v>
      </c>
      <c r="Y66" s="236"/>
      <c r="Z66" s="477"/>
    </row>
    <row r="67" spans="1:26" s="3" customFormat="1" ht="12.95" customHeight="1" x14ac:dyDescent="0.2">
      <c r="A67" s="703" t="s">
        <v>231</v>
      </c>
      <c r="B67" s="530" t="s">
        <v>175</v>
      </c>
      <c r="C67" s="536" t="s">
        <v>125</v>
      </c>
      <c r="D67" s="678" t="s">
        <v>71</v>
      </c>
      <c r="E67" s="536"/>
      <c r="F67" s="530">
        <v>30</v>
      </c>
      <c r="G67" s="16">
        <v>2</v>
      </c>
      <c r="H67" s="530">
        <v>15</v>
      </c>
      <c r="I67" s="516"/>
      <c r="J67" s="518"/>
      <c r="K67" s="518">
        <v>15</v>
      </c>
      <c r="L67" s="518"/>
      <c r="M67" s="518"/>
      <c r="N67" s="536"/>
      <c r="O67" s="522"/>
      <c r="P67" s="524"/>
      <c r="Q67" s="524"/>
      <c r="R67" s="520"/>
      <c r="S67" s="522">
        <v>15</v>
      </c>
      <c r="T67" s="524">
        <v>15</v>
      </c>
      <c r="U67" s="524"/>
      <c r="V67" s="520"/>
      <c r="W67" s="522"/>
      <c r="X67" s="524"/>
      <c r="Y67" s="534"/>
      <c r="Z67" s="532"/>
    </row>
    <row r="68" spans="1:26" s="3" customFormat="1" ht="12.95" customHeight="1" x14ac:dyDescent="0.2">
      <c r="A68" s="704"/>
      <c r="B68" s="531"/>
      <c r="C68" s="537"/>
      <c r="D68" s="679"/>
      <c r="E68" s="537"/>
      <c r="F68" s="531"/>
      <c r="G68" s="191">
        <v>2</v>
      </c>
      <c r="H68" s="531"/>
      <c r="I68" s="517"/>
      <c r="J68" s="519"/>
      <c r="K68" s="519"/>
      <c r="L68" s="519"/>
      <c r="M68" s="519"/>
      <c r="N68" s="537"/>
      <c r="O68" s="523"/>
      <c r="P68" s="525"/>
      <c r="Q68" s="525"/>
      <c r="R68" s="521"/>
      <c r="S68" s="523"/>
      <c r="T68" s="525"/>
      <c r="U68" s="525"/>
      <c r="V68" s="521"/>
      <c r="W68" s="523"/>
      <c r="X68" s="525"/>
      <c r="Y68" s="535"/>
      <c r="Z68" s="533"/>
    </row>
    <row r="69" spans="1:26" s="3" customFormat="1" ht="12.95" customHeight="1" x14ac:dyDescent="0.2">
      <c r="A69" s="703" t="s">
        <v>232</v>
      </c>
      <c r="B69" s="530" t="s">
        <v>176</v>
      </c>
      <c r="C69" s="536" t="s">
        <v>125</v>
      </c>
      <c r="D69" s="530"/>
      <c r="E69" s="536" t="s">
        <v>23</v>
      </c>
      <c r="F69" s="530">
        <v>40</v>
      </c>
      <c r="G69" s="16">
        <v>2</v>
      </c>
      <c r="H69" s="530">
        <v>10</v>
      </c>
      <c r="I69" s="516"/>
      <c r="J69" s="518"/>
      <c r="K69" s="518">
        <v>30</v>
      </c>
      <c r="L69" s="518"/>
      <c r="M69" s="518"/>
      <c r="N69" s="536"/>
      <c r="O69" s="522"/>
      <c r="P69" s="524"/>
      <c r="Q69" s="524"/>
      <c r="R69" s="520"/>
      <c r="S69" s="522"/>
      <c r="T69" s="524"/>
      <c r="U69" s="524">
        <v>10</v>
      </c>
      <c r="V69" s="520">
        <v>30</v>
      </c>
      <c r="W69" s="522"/>
      <c r="X69" s="524"/>
      <c r="Y69" s="534"/>
      <c r="Z69" s="532"/>
    </row>
    <row r="70" spans="1:26" s="3" customFormat="1" ht="12.95" customHeight="1" x14ac:dyDescent="0.2">
      <c r="A70" s="704"/>
      <c r="B70" s="531"/>
      <c r="C70" s="537"/>
      <c r="D70" s="531"/>
      <c r="E70" s="537"/>
      <c r="F70" s="531"/>
      <c r="G70" s="386">
        <v>3</v>
      </c>
      <c r="H70" s="531"/>
      <c r="I70" s="517"/>
      <c r="J70" s="519"/>
      <c r="K70" s="519"/>
      <c r="L70" s="519"/>
      <c r="M70" s="519"/>
      <c r="N70" s="537"/>
      <c r="O70" s="523"/>
      <c r="P70" s="525"/>
      <c r="Q70" s="525"/>
      <c r="R70" s="521"/>
      <c r="S70" s="523"/>
      <c r="T70" s="525"/>
      <c r="U70" s="525"/>
      <c r="V70" s="521"/>
      <c r="W70" s="523"/>
      <c r="X70" s="525"/>
      <c r="Y70" s="535"/>
      <c r="Z70" s="533"/>
    </row>
    <row r="71" spans="1:26" s="21" customFormat="1" ht="12.95" customHeight="1" thickBot="1" x14ac:dyDescent="0.25">
      <c r="A71" s="202" t="s">
        <v>87</v>
      </c>
      <c r="B71" s="128" t="s">
        <v>177</v>
      </c>
      <c r="C71" s="342" t="s">
        <v>126</v>
      </c>
      <c r="D71" s="339" t="s">
        <v>19</v>
      </c>
      <c r="E71" s="119"/>
      <c r="F71" s="503">
        <v>50</v>
      </c>
      <c r="G71" s="119">
        <v>4</v>
      </c>
      <c r="H71" s="109"/>
      <c r="I71" s="2"/>
      <c r="J71" s="110"/>
      <c r="K71" s="110"/>
      <c r="L71" s="110"/>
      <c r="M71" s="110"/>
      <c r="N71" s="119">
        <v>50</v>
      </c>
      <c r="O71" s="117"/>
      <c r="P71" s="118"/>
      <c r="Q71" s="118"/>
      <c r="R71" s="121"/>
      <c r="S71" s="117"/>
      <c r="T71" s="118"/>
      <c r="U71" s="118"/>
      <c r="V71" s="121"/>
      <c r="W71" s="407"/>
      <c r="X71" s="422">
        <v>50</v>
      </c>
      <c r="Y71" s="408"/>
      <c r="Z71" s="456"/>
    </row>
    <row r="72" spans="1:26" s="5" customFormat="1" ht="12.95" customHeight="1" x14ac:dyDescent="0.2">
      <c r="A72" s="237" t="s">
        <v>223</v>
      </c>
      <c r="B72" s="232"/>
      <c r="C72" s="233"/>
      <c r="D72" s="232"/>
      <c r="E72" s="233"/>
      <c r="F72" s="232">
        <f>SUM(F73:F98)</f>
        <v>410</v>
      </c>
      <c r="G72" s="233">
        <f>SUM(G73:G98)</f>
        <v>48</v>
      </c>
      <c r="H72" s="227">
        <f>SUM(H73:H98)</f>
        <v>85</v>
      </c>
      <c r="I72" s="238">
        <f>I83</f>
        <v>30</v>
      </c>
      <c r="J72" s="228">
        <f>J73+J76+J77+J78+J79+J81+J84+J86+J88+J90+J92+J97</f>
        <v>145</v>
      </c>
      <c r="K72" s="228">
        <f>K74+K77+K75+K93+K94+K95+K96</f>
        <v>150</v>
      </c>
      <c r="L72" s="228"/>
      <c r="M72" s="228"/>
      <c r="N72" s="226"/>
      <c r="O72" s="239"/>
      <c r="P72" s="228"/>
      <c r="Q72" s="228"/>
      <c r="R72" s="229"/>
      <c r="S72" s="227">
        <f>S97</f>
        <v>10</v>
      </c>
      <c r="T72" s="228">
        <f>+T73+T76+T97</f>
        <v>60</v>
      </c>
      <c r="U72" s="228">
        <f>U77+U79+U81+U84+U86+U88</f>
        <v>60</v>
      </c>
      <c r="V72" s="229">
        <f>V74+V75+V77+V79+V81+V84+V86+V88</f>
        <v>120</v>
      </c>
      <c r="W72" s="227">
        <f>W83+W90</f>
        <v>45</v>
      </c>
      <c r="X72" s="228">
        <f>X90+X91+X92+X93+X94+X95+X96</f>
        <v>115</v>
      </c>
      <c r="Y72" s="238"/>
      <c r="Z72" s="246"/>
    </row>
    <row r="73" spans="1:26" s="3" customFormat="1" ht="12.95" customHeight="1" x14ac:dyDescent="0.2">
      <c r="A73" s="204" t="s">
        <v>129</v>
      </c>
      <c r="B73" s="189" t="s">
        <v>105</v>
      </c>
      <c r="C73" s="343" t="s">
        <v>125</v>
      </c>
      <c r="D73" s="336" t="s">
        <v>22</v>
      </c>
      <c r="E73" s="188"/>
      <c r="F73" s="500">
        <v>20</v>
      </c>
      <c r="G73" s="188">
        <v>2</v>
      </c>
      <c r="H73" s="189"/>
      <c r="I73" s="41"/>
      <c r="J73" s="187">
        <v>20</v>
      </c>
      <c r="K73" s="187"/>
      <c r="L73" s="187"/>
      <c r="M73" s="187"/>
      <c r="N73" s="188"/>
      <c r="O73" s="189"/>
      <c r="P73" s="187"/>
      <c r="Q73" s="187"/>
      <c r="R73" s="188"/>
      <c r="S73" s="189"/>
      <c r="T73" s="187">
        <v>20</v>
      </c>
      <c r="U73" s="187"/>
      <c r="V73" s="188"/>
      <c r="W73" s="407"/>
      <c r="X73" s="422"/>
      <c r="Y73" s="408"/>
      <c r="Z73" s="456"/>
    </row>
    <row r="74" spans="1:26" s="3" customFormat="1" ht="12.95" customHeight="1" x14ac:dyDescent="0.2">
      <c r="A74" s="204" t="s">
        <v>111</v>
      </c>
      <c r="B74" s="122" t="s">
        <v>118</v>
      </c>
      <c r="C74" s="343" t="s">
        <v>125</v>
      </c>
      <c r="D74" s="336"/>
      <c r="E74" s="59" t="s">
        <v>22</v>
      </c>
      <c r="F74" s="500">
        <v>20</v>
      </c>
      <c r="G74" s="59">
        <v>3</v>
      </c>
      <c r="H74" s="57"/>
      <c r="I74" s="41"/>
      <c r="J74" s="60"/>
      <c r="K74" s="60">
        <v>20</v>
      </c>
      <c r="L74" s="60"/>
      <c r="M74" s="60"/>
      <c r="N74" s="59"/>
      <c r="O74" s="57"/>
      <c r="P74" s="60"/>
      <c r="Q74" s="60"/>
      <c r="R74" s="59"/>
      <c r="S74" s="57"/>
      <c r="T74" s="60"/>
      <c r="U74" s="60"/>
      <c r="V74" s="59">
        <v>20</v>
      </c>
      <c r="W74" s="407"/>
      <c r="X74" s="422"/>
      <c r="Y74" s="408"/>
      <c r="Z74" s="456"/>
    </row>
    <row r="75" spans="1:26" s="3" customFormat="1" ht="12.95" customHeight="1" x14ac:dyDescent="0.2">
      <c r="A75" s="204" t="s">
        <v>112</v>
      </c>
      <c r="B75" s="122" t="s">
        <v>96</v>
      </c>
      <c r="C75" s="343" t="s">
        <v>125</v>
      </c>
      <c r="D75" s="336"/>
      <c r="E75" s="121" t="s">
        <v>22</v>
      </c>
      <c r="F75" s="500">
        <v>20</v>
      </c>
      <c r="G75" s="121">
        <v>2</v>
      </c>
      <c r="H75" s="117"/>
      <c r="I75" s="41"/>
      <c r="J75" s="118"/>
      <c r="K75" s="118">
        <v>20</v>
      </c>
      <c r="L75" s="118"/>
      <c r="M75" s="118"/>
      <c r="N75" s="121"/>
      <c r="O75" s="117"/>
      <c r="P75" s="118"/>
      <c r="Q75" s="118"/>
      <c r="R75" s="121"/>
      <c r="S75" s="117"/>
      <c r="T75" s="118"/>
      <c r="U75" s="118"/>
      <c r="V75" s="121">
        <v>20</v>
      </c>
      <c r="W75" s="407"/>
      <c r="X75" s="422"/>
      <c r="Y75" s="408"/>
      <c r="Z75" s="456"/>
    </row>
    <row r="76" spans="1:26" s="3" customFormat="1" ht="12.95" customHeight="1" x14ac:dyDescent="0.2">
      <c r="A76" s="205" t="s">
        <v>78</v>
      </c>
      <c r="B76" s="127" t="s">
        <v>106</v>
      </c>
      <c r="C76" s="333" t="s">
        <v>125</v>
      </c>
      <c r="D76" s="351" t="s">
        <v>22</v>
      </c>
      <c r="E76" s="92"/>
      <c r="F76" s="496">
        <v>20</v>
      </c>
      <c r="G76" s="92">
        <v>3</v>
      </c>
      <c r="H76" s="87"/>
      <c r="I76" s="40"/>
      <c r="J76" s="88">
        <v>20</v>
      </c>
      <c r="K76" s="88"/>
      <c r="L76" s="88"/>
      <c r="M76" s="88"/>
      <c r="N76" s="92"/>
      <c r="O76" s="87"/>
      <c r="P76" s="88"/>
      <c r="Q76" s="88"/>
      <c r="R76" s="92"/>
      <c r="S76" s="87"/>
      <c r="T76" s="88">
        <v>20</v>
      </c>
      <c r="U76" s="88"/>
      <c r="V76" s="92"/>
      <c r="W76" s="459"/>
      <c r="X76" s="394"/>
      <c r="Y76" s="398"/>
      <c r="Z76" s="414"/>
    </row>
    <row r="77" spans="1:26" s="6" customFormat="1" ht="12.95" customHeight="1" x14ac:dyDescent="0.2">
      <c r="A77" s="703" t="s">
        <v>235</v>
      </c>
      <c r="B77" s="679" t="s">
        <v>179</v>
      </c>
      <c r="C77" s="537" t="s">
        <v>125</v>
      </c>
      <c r="D77" s="679"/>
      <c r="E77" s="537" t="s">
        <v>71</v>
      </c>
      <c r="F77" s="679">
        <v>40</v>
      </c>
      <c r="G77" s="38">
        <v>2</v>
      </c>
      <c r="H77" s="679">
        <v>10</v>
      </c>
      <c r="I77" s="517"/>
      <c r="J77" s="519"/>
      <c r="K77" s="519">
        <v>30</v>
      </c>
      <c r="L77" s="519"/>
      <c r="M77" s="519"/>
      <c r="N77" s="537"/>
      <c r="O77" s="548"/>
      <c r="P77" s="525"/>
      <c r="Q77" s="525"/>
      <c r="R77" s="521"/>
      <c r="S77" s="548"/>
      <c r="T77" s="525"/>
      <c r="U77" s="525">
        <v>10</v>
      </c>
      <c r="V77" s="521">
        <v>30</v>
      </c>
      <c r="W77" s="548"/>
      <c r="X77" s="525"/>
      <c r="Y77" s="535"/>
      <c r="Z77" s="533"/>
    </row>
    <row r="78" spans="1:26" s="6" customFormat="1" ht="12.95" customHeight="1" x14ac:dyDescent="0.2">
      <c r="A78" s="704"/>
      <c r="B78" s="678"/>
      <c r="C78" s="536"/>
      <c r="D78" s="678"/>
      <c r="E78" s="536"/>
      <c r="F78" s="678"/>
      <c r="G78" s="76">
        <v>3</v>
      </c>
      <c r="H78" s="678"/>
      <c r="I78" s="516"/>
      <c r="J78" s="518"/>
      <c r="K78" s="518"/>
      <c r="L78" s="518"/>
      <c r="M78" s="518"/>
      <c r="N78" s="536"/>
      <c r="O78" s="549"/>
      <c r="P78" s="524"/>
      <c r="Q78" s="524"/>
      <c r="R78" s="520"/>
      <c r="S78" s="549"/>
      <c r="T78" s="524"/>
      <c r="U78" s="524"/>
      <c r="V78" s="520"/>
      <c r="W78" s="549"/>
      <c r="X78" s="524"/>
      <c r="Y78" s="534"/>
      <c r="Z78" s="532"/>
    </row>
    <row r="79" spans="1:26" s="6" customFormat="1" ht="12.95" customHeight="1" x14ac:dyDescent="0.2">
      <c r="A79" s="538" t="s">
        <v>110</v>
      </c>
      <c r="B79" s="540" t="s">
        <v>180</v>
      </c>
      <c r="C79" s="542" t="s">
        <v>125</v>
      </c>
      <c r="D79" s="544"/>
      <c r="E79" s="382" t="s">
        <v>22</v>
      </c>
      <c r="F79" s="530">
        <v>20</v>
      </c>
      <c r="G79" s="378">
        <v>1</v>
      </c>
      <c r="H79" s="540">
        <v>10</v>
      </c>
      <c r="I79" s="516"/>
      <c r="J79" s="518">
        <v>10</v>
      </c>
      <c r="K79" s="518"/>
      <c r="L79" s="518"/>
      <c r="M79" s="518"/>
      <c r="N79" s="536"/>
      <c r="O79" s="522"/>
      <c r="P79" s="524"/>
      <c r="Q79" s="524"/>
      <c r="R79" s="520"/>
      <c r="S79" s="522"/>
      <c r="T79" s="524"/>
      <c r="U79" s="524">
        <v>10</v>
      </c>
      <c r="V79" s="520">
        <v>10</v>
      </c>
      <c r="W79" s="522"/>
      <c r="X79" s="524"/>
      <c r="Y79" s="534"/>
      <c r="Z79" s="532"/>
    </row>
    <row r="80" spans="1:26" s="6" customFormat="1" ht="12.95" customHeight="1" x14ac:dyDescent="0.2">
      <c r="A80" s="539"/>
      <c r="B80" s="541"/>
      <c r="C80" s="543"/>
      <c r="D80" s="545"/>
      <c r="E80" s="384" t="s">
        <v>19</v>
      </c>
      <c r="F80" s="531"/>
      <c r="G80" s="379">
        <v>1</v>
      </c>
      <c r="H80" s="541"/>
      <c r="I80" s="517"/>
      <c r="J80" s="519"/>
      <c r="K80" s="519"/>
      <c r="L80" s="519"/>
      <c r="M80" s="519"/>
      <c r="N80" s="537"/>
      <c r="O80" s="523"/>
      <c r="P80" s="525"/>
      <c r="Q80" s="525"/>
      <c r="R80" s="521"/>
      <c r="S80" s="523"/>
      <c r="T80" s="525"/>
      <c r="U80" s="525"/>
      <c r="V80" s="521"/>
      <c r="W80" s="523"/>
      <c r="X80" s="525"/>
      <c r="Y80" s="535"/>
      <c r="Z80" s="533"/>
    </row>
    <row r="81" spans="1:26" s="6" customFormat="1" ht="12.95" customHeight="1" x14ac:dyDescent="0.2">
      <c r="A81" s="538" t="s">
        <v>136</v>
      </c>
      <c r="B81" s="540" t="s">
        <v>181</v>
      </c>
      <c r="C81" s="542" t="s">
        <v>125</v>
      </c>
      <c r="D81" s="544"/>
      <c r="E81" s="382" t="s">
        <v>22</v>
      </c>
      <c r="F81" s="530">
        <v>20</v>
      </c>
      <c r="G81" s="378">
        <v>1</v>
      </c>
      <c r="H81" s="540">
        <v>10</v>
      </c>
      <c r="I81" s="516"/>
      <c r="J81" s="518">
        <v>10</v>
      </c>
      <c r="K81" s="518"/>
      <c r="L81" s="518"/>
      <c r="M81" s="518"/>
      <c r="N81" s="536"/>
      <c r="O81" s="522"/>
      <c r="P81" s="524"/>
      <c r="Q81" s="524"/>
      <c r="R81" s="520"/>
      <c r="S81" s="522"/>
      <c r="T81" s="524"/>
      <c r="U81" s="524">
        <v>10</v>
      </c>
      <c r="V81" s="520">
        <v>10</v>
      </c>
      <c r="W81" s="522"/>
      <c r="X81" s="524"/>
      <c r="Y81" s="534"/>
      <c r="Z81" s="532"/>
    </row>
    <row r="82" spans="1:26" s="6" customFormat="1" ht="12.95" customHeight="1" x14ac:dyDescent="0.2">
      <c r="A82" s="539"/>
      <c r="B82" s="541"/>
      <c r="C82" s="543"/>
      <c r="D82" s="545"/>
      <c r="E82" s="384" t="s">
        <v>19</v>
      </c>
      <c r="F82" s="531"/>
      <c r="G82" s="379">
        <v>1</v>
      </c>
      <c r="H82" s="541"/>
      <c r="I82" s="517"/>
      <c r="J82" s="519"/>
      <c r="K82" s="519"/>
      <c r="L82" s="519"/>
      <c r="M82" s="519"/>
      <c r="N82" s="537"/>
      <c r="O82" s="523"/>
      <c r="P82" s="525"/>
      <c r="Q82" s="525"/>
      <c r="R82" s="521"/>
      <c r="S82" s="523"/>
      <c r="T82" s="525"/>
      <c r="U82" s="525"/>
      <c r="V82" s="521"/>
      <c r="W82" s="523"/>
      <c r="X82" s="525"/>
      <c r="Y82" s="535"/>
      <c r="Z82" s="533"/>
    </row>
    <row r="83" spans="1:26" s="6" customFormat="1" ht="12.95" customHeight="1" x14ac:dyDescent="0.2">
      <c r="A83" s="380" t="s">
        <v>84</v>
      </c>
      <c r="B83" s="381" t="s">
        <v>182</v>
      </c>
      <c r="C83" s="377" t="s">
        <v>125</v>
      </c>
      <c r="D83" s="381" t="s">
        <v>22</v>
      </c>
      <c r="E83" s="377"/>
      <c r="F83" s="503">
        <v>30</v>
      </c>
      <c r="G83" s="377">
        <v>3</v>
      </c>
      <c r="H83" s="381"/>
      <c r="I83" s="85">
        <v>30</v>
      </c>
      <c r="J83" s="168"/>
      <c r="K83" s="168"/>
      <c r="L83" s="168"/>
      <c r="M83" s="168"/>
      <c r="N83" s="170"/>
      <c r="O83" s="169"/>
      <c r="P83" s="171"/>
      <c r="Q83" s="171"/>
      <c r="R83" s="172"/>
      <c r="S83" s="169"/>
      <c r="T83" s="171"/>
      <c r="U83" s="171"/>
      <c r="V83" s="172"/>
      <c r="W83" s="407">
        <v>30</v>
      </c>
      <c r="X83" s="422"/>
      <c r="Y83" s="108"/>
      <c r="Z83" s="485"/>
    </row>
    <row r="84" spans="1:26" s="6" customFormat="1" ht="12.95" customHeight="1" x14ac:dyDescent="0.2">
      <c r="A84" s="538" t="s">
        <v>80</v>
      </c>
      <c r="B84" s="540" t="s">
        <v>183</v>
      </c>
      <c r="C84" s="542" t="s">
        <v>125</v>
      </c>
      <c r="D84" s="546"/>
      <c r="E84" s="382" t="s">
        <v>22</v>
      </c>
      <c r="F84" s="530">
        <v>20</v>
      </c>
      <c r="G84" s="382">
        <v>1</v>
      </c>
      <c r="H84" s="540">
        <v>10</v>
      </c>
      <c r="I84" s="516"/>
      <c r="J84" s="518">
        <v>10</v>
      </c>
      <c r="K84" s="518"/>
      <c r="L84" s="518"/>
      <c r="M84" s="518"/>
      <c r="N84" s="536"/>
      <c r="O84" s="522"/>
      <c r="P84" s="524"/>
      <c r="Q84" s="524"/>
      <c r="R84" s="520"/>
      <c r="S84" s="522"/>
      <c r="T84" s="524"/>
      <c r="U84" s="524">
        <v>10</v>
      </c>
      <c r="V84" s="520">
        <v>10</v>
      </c>
      <c r="W84" s="522"/>
      <c r="X84" s="524"/>
      <c r="Y84" s="526"/>
      <c r="Z84" s="528"/>
    </row>
    <row r="85" spans="1:26" s="6" customFormat="1" ht="12.95" customHeight="1" x14ac:dyDescent="0.2">
      <c r="A85" s="539"/>
      <c r="B85" s="541"/>
      <c r="C85" s="543"/>
      <c r="D85" s="547"/>
      <c r="E85" s="383" t="s">
        <v>19</v>
      </c>
      <c r="F85" s="531"/>
      <c r="G85" s="383">
        <v>1</v>
      </c>
      <c r="H85" s="541"/>
      <c r="I85" s="517"/>
      <c r="J85" s="519"/>
      <c r="K85" s="519"/>
      <c r="L85" s="519"/>
      <c r="M85" s="519"/>
      <c r="N85" s="537"/>
      <c r="O85" s="523"/>
      <c r="P85" s="525"/>
      <c r="Q85" s="525"/>
      <c r="R85" s="521"/>
      <c r="S85" s="523"/>
      <c r="T85" s="525"/>
      <c r="U85" s="525"/>
      <c r="V85" s="521"/>
      <c r="W85" s="523"/>
      <c r="X85" s="525"/>
      <c r="Y85" s="527"/>
      <c r="Z85" s="529"/>
    </row>
    <row r="86" spans="1:26" s="6" customFormat="1" ht="12.95" customHeight="1" x14ac:dyDescent="0.2">
      <c r="A86" s="538" t="s">
        <v>81</v>
      </c>
      <c r="B86" s="540" t="s">
        <v>184</v>
      </c>
      <c r="C86" s="542" t="s">
        <v>125</v>
      </c>
      <c r="D86" s="544"/>
      <c r="E86" s="382" t="s">
        <v>22</v>
      </c>
      <c r="F86" s="530">
        <v>20</v>
      </c>
      <c r="G86" s="382">
        <v>1</v>
      </c>
      <c r="H86" s="540">
        <v>10</v>
      </c>
      <c r="I86" s="516"/>
      <c r="J86" s="518">
        <v>10</v>
      </c>
      <c r="K86" s="518"/>
      <c r="L86" s="518"/>
      <c r="M86" s="518"/>
      <c r="N86" s="536"/>
      <c r="O86" s="522"/>
      <c r="P86" s="524"/>
      <c r="Q86" s="524"/>
      <c r="R86" s="520"/>
      <c r="S86" s="522"/>
      <c r="T86" s="524"/>
      <c r="U86" s="524">
        <v>10</v>
      </c>
      <c r="V86" s="520">
        <v>10</v>
      </c>
      <c r="W86" s="522"/>
      <c r="X86" s="524"/>
      <c r="Y86" s="534"/>
      <c r="Z86" s="532"/>
    </row>
    <row r="87" spans="1:26" s="6" customFormat="1" ht="12.95" customHeight="1" x14ac:dyDescent="0.2">
      <c r="A87" s="539"/>
      <c r="B87" s="541"/>
      <c r="C87" s="543"/>
      <c r="D87" s="545"/>
      <c r="E87" s="384" t="s">
        <v>19</v>
      </c>
      <c r="F87" s="531"/>
      <c r="G87" s="383">
        <v>1</v>
      </c>
      <c r="H87" s="541"/>
      <c r="I87" s="517"/>
      <c r="J87" s="519"/>
      <c r="K87" s="519"/>
      <c r="L87" s="519"/>
      <c r="M87" s="519"/>
      <c r="N87" s="537"/>
      <c r="O87" s="523"/>
      <c r="P87" s="525"/>
      <c r="Q87" s="525"/>
      <c r="R87" s="521"/>
      <c r="S87" s="523"/>
      <c r="T87" s="525"/>
      <c r="U87" s="525"/>
      <c r="V87" s="521"/>
      <c r="W87" s="523"/>
      <c r="X87" s="525"/>
      <c r="Y87" s="535"/>
      <c r="Z87" s="533"/>
    </row>
    <row r="88" spans="1:26" s="6" customFormat="1" ht="12.95" customHeight="1" x14ac:dyDescent="0.2">
      <c r="A88" s="736" t="s">
        <v>133</v>
      </c>
      <c r="B88" s="734" t="s">
        <v>185</v>
      </c>
      <c r="C88" s="735" t="s">
        <v>125</v>
      </c>
      <c r="D88" s="734"/>
      <c r="E88" s="735" t="s">
        <v>23</v>
      </c>
      <c r="F88" s="556">
        <v>20</v>
      </c>
      <c r="G88" s="382">
        <v>1</v>
      </c>
      <c r="H88" s="734">
        <v>10</v>
      </c>
      <c r="I88" s="557"/>
      <c r="J88" s="550">
        <v>10</v>
      </c>
      <c r="K88" s="550"/>
      <c r="L88" s="550"/>
      <c r="M88" s="550"/>
      <c r="N88" s="553"/>
      <c r="O88" s="554"/>
      <c r="P88" s="552"/>
      <c r="Q88" s="552"/>
      <c r="R88" s="551"/>
      <c r="S88" s="554"/>
      <c r="T88" s="552"/>
      <c r="U88" s="552">
        <v>10</v>
      </c>
      <c r="V88" s="551">
        <v>10</v>
      </c>
      <c r="W88" s="554"/>
      <c r="X88" s="552"/>
      <c r="Y88" s="609"/>
      <c r="Z88" s="607"/>
    </row>
    <row r="89" spans="1:26" s="6" customFormat="1" ht="12.95" customHeight="1" x14ac:dyDescent="0.2">
      <c r="A89" s="736"/>
      <c r="B89" s="734"/>
      <c r="C89" s="735"/>
      <c r="D89" s="734"/>
      <c r="E89" s="735"/>
      <c r="F89" s="556"/>
      <c r="G89" s="384">
        <v>3</v>
      </c>
      <c r="H89" s="734"/>
      <c r="I89" s="557"/>
      <c r="J89" s="550"/>
      <c r="K89" s="550"/>
      <c r="L89" s="550"/>
      <c r="M89" s="550"/>
      <c r="N89" s="553"/>
      <c r="O89" s="554"/>
      <c r="P89" s="552"/>
      <c r="Q89" s="552"/>
      <c r="R89" s="551"/>
      <c r="S89" s="554"/>
      <c r="T89" s="552"/>
      <c r="U89" s="552"/>
      <c r="V89" s="551"/>
      <c r="W89" s="554"/>
      <c r="X89" s="552"/>
      <c r="Y89" s="609"/>
      <c r="Z89" s="607"/>
    </row>
    <row r="90" spans="1:26" s="6" customFormat="1" ht="12.95" customHeight="1" x14ac:dyDescent="0.2">
      <c r="A90" s="610" t="s">
        <v>132</v>
      </c>
      <c r="B90" s="556" t="s">
        <v>186</v>
      </c>
      <c r="C90" s="553" t="s">
        <v>125</v>
      </c>
      <c r="D90" s="556" t="s">
        <v>23</v>
      </c>
      <c r="E90" s="553"/>
      <c r="F90" s="556">
        <v>30</v>
      </c>
      <c r="G90" s="16">
        <v>1</v>
      </c>
      <c r="H90" s="556">
        <v>15</v>
      </c>
      <c r="I90" s="557"/>
      <c r="J90" s="550">
        <v>15</v>
      </c>
      <c r="K90" s="550"/>
      <c r="L90" s="550"/>
      <c r="M90" s="550"/>
      <c r="N90" s="553"/>
      <c r="O90" s="554"/>
      <c r="P90" s="552"/>
      <c r="Q90" s="552"/>
      <c r="R90" s="551"/>
      <c r="S90" s="554"/>
      <c r="T90" s="552"/>
      <c r="U90" s="552"/>
      <c r="V90" s="551"/>
      <c r="W90" s="554">
        <v>15</v>
      </c>
      <c r="X90" s="552">
        <v>15</v>
      </c>
      <c r="Y90" s="609"/>
      <c r="Z90" s="607"/>
    </row>
    <row r="91" spans="1:26" s="6" customFormat="1" ht="12.95" customHeight="1" x14ac:dyDescent="0.2">
      <c r="A91" s="610"/>
      <c r="B91" s="556"/>
      <c r="C91" s="553"/>
      <c r="D91" s="556"/>
      <c r="E91" s="553"/>
      <c r="F91" s="556"/>
      <c r="G91" s="158">
        <v>2</v>
      </c>
      <c r="H91" s="556"/>
      <c r="I91" s="557"/>
      <c r="J91" s="550"/>
      <c r="K91" s="550"/>
      <c r="L91" s="550"/>
      <c r="M91" s="550"/>
      <c r="N91" s="553"/>
      <c r="O91" s="554"/>
      <c r="P91" s="552"/>
      <c r="Q91" s="552"/>
      <c r="R91" s="551"/>
      <c r="S91" s="554"/>
      <c r="T91" s="552"/>
      <c r="U91" s="552"/>
      <c r="V91" s="551"/>
      <c r="W91" s="554"/>
      <c r="X91" s="552"/>
      <c r="Y91" s="609"/>
      <c r="Z91" s="607"/>
    </row>
    <row r="92" spans="1:26" s="6" customFormat="1" ht="12.95" customHeight="1" x14ac:dyDescent="0.2">
      <c r="A92" s="201" t="s">
        <v>46</v>
      </c>
      <c r="B92" s="23" t="s">
        <v>187</v>
      </c>
      <c r="C92" s="348" t="s">
        <v>125</v>
      </c>
      <c r="D92" s="23" t="s">
        <v>22</v>
      </c>
      <c r="E92" s="76"/>
      <c r="F92" s="23">
        <v>20</v>
      </c>
      <c r="G92" s="76">
        <v>3</v>
      </c>
      <c r="H92" s="23"/>
      <c r="I92" s="24"/>
      <c r="J92" s="81">
        <v>20</v>
      </c>
      <c r="K92" s="81"/>
      <c r="L92" s="81"/>
      <c r="M92" s="81"/>
      <c r="N92" s="76"/>
      <c r="O92" s="25"/>
      <c r="P92" s="73"/>
      <c r="Q92" s="73"/>
      <c r="R92" s="77"/>
      <c r="S92" s="25"/>
      <c r="T92" s="73"/>
      <c r="U92" s="73"/>
      <c r="V92" s="77"/>
      <c r="W92" s="25"/>
      <c r="X92" s="435">
        <v>20</v>
      </c>
      <c r="Y92" s="193"/>
      <c r="Z92" s="27"/>
    </row>
    <row r="93" spans="1:26" s="6" customFormat="1" ht="12.95" customHeight="1" x14ac:dyDescent="0.2">
      <c r="A93" s="202" t="s">
        <v>79</v>
      </c>
      <c r="B93" s="128" t="s">
        <v>188</v>
      </c>
      <c r="C93" s="342" t="s">
        <v>125</v>
      </c>
      <c r="D93" s="339" t="s">
        <v>22</v>
      </c>
      <c r="E93" s="67"/>
      <c r="F93" s="503">
        <v>20</v>
      </c>
      <c r="G93" s="67">
        <v>2</v>
      </c>
      <c r="H93" s="69"/>
      <c r="I93" s="2"/>
      <c r="J93" s="66"/>
      <c r="K93" s="66">
        <v>20</v>
      </c>
      <c r="L93" s="66"/>
      <c r="M93" s="66"/>
      <c r="N93" s="67"/>
      <c r="O93" s="57"/>
      <c r="P93" s="60"/>
      <c r="Q93" s="60"/>
      <c r="R93" s="59"/>
      <c r="S93" s="57"/>
      <c r="T93" s="60"/>
      <c r="U93" s="60"/>
      <c r="V93" s="59"/>
      <c r="W93" s="407"/>
      <c r="X93" s="422">
        <v>20</v>
      </c>
      <c r="Y93" s="408"/>
      <c r="Z93" s="456"/>
    </row>
    <row r="94" spans="1:26" s="6" customFormat="1" ht="12.95" customHeight="1" x14ac:dyDescent="0.2">
      <c r="A94" s="203" t="s">
        <v>130</v>
      </c>
      <c r="B94" s="130" t="s">
        <v>189</v>
      </c>
      <c r="C94" s="335" t="s">
        <v>125</v>
      </c>
      <c r="D94" s="337" t="s">
        <v>22</v>
      </c>
      <c r="E94" s="70"/>
      <c r="F94" s="501">
        <v>20</v>
      </c>
      <c r="G94" s="70">
        <v>2</v>
      </c>
      <c r="H94" s="82"/>
      <c r="I94" s="37"/>
      <c r="J94" s="68"/>
      <c r="K94" s="68">
        <v>20</v>
      </c>
      <c r="L94" s="68"/>
      <c r="M94" s="68"/>
      <c r="N94" s="70"/>
      <c r="O94" s="71"/>
      <c r="P94" s="55"/>
      <c r="Q94" s="55"/>
      <c r="R94" s="58"/>
      <c r="S94" s="71"/>
      <c r="T94" s="55"/>
      <c r="U94" s="55"/>
      <c r="V94" s="58"/>
      <c r="W94" s="459"/>
      <c r="X94" s="394">
        <v>20</v>
      </c>
      <c r="Y94" s="398"/>
      <c r="Z94" s="414"/>
    </row>
    <row r="95" spans="1:26" s="6" customFormat="1" ht="12.95" customHeight="1" x14ac:dyDescent="0.2">
      <c r="A95" s="203" t="s">
        <v>113</v>
      </c>
      <c r="B95" s="130" t="s">
        <v>190</v>
      </c>
      <c r="C95" s="335" t="s">
        <v>125</v>
      </c>
      <c r="D95" s="337" t="s">
        <v>22</v>
      </c>
      <c r="E95" s="70"/>
      <c r="F95" s="501">
        <v>20</v>
      </c>
      <c r="G95" s="70">
        <v>2</v>
      </c>
      <c r="H95" s="82"/>
      <c r="I95" s="37"/>
      <c r="J95" s="68"/>
      <c r="K95" s="68">
        <v>20</v>
      </c>
      <c r="L95" s="68"/>
      <c r="M95" s="68"/>
      <c r="N95" s="70"/>
      <c r="O95" s="71"/>
      <c r="P95" s="55"/>
      <c r="Q95" s="55"/>
      <c r="R95" s="58"/>
      <c r="S95" s="71"/>
      <c r="T95" s="55"/>
      <c r="U95" s="55"/>
      <c r="V95" s="58"/>
      <c r="W95" s="459"/>
      <c r="X95" s="394">
        <v>20</v>
      </c>
      <c r="Y95" s="398"/>
      <c r="Z95" s="414"/>
    </row>
    <row r="96" spans="1:26" s="6" customFormat="1" ht="12.95" customHeight="1" x14ac:dyDescent="0.2">
      <c r="A96" s="202" t="s">
        <v>116</v>
      </c>
      <c r="B96" s="128" t="s">
        <v>191</v>
      </c>
      <c r="C96" s="342" t="s">
        <v>125</v>
      </c>
      <c r="D96" s="339" t="s">
        <v>22</v>
      </c>
      <c r="E96" s="119"/>
      <c r="F96" s="515">
        <v>20</v>
      </c>
      <c r="G96" s="119">
        <v>2</v>
      </c>
      <c r="H96" s="109"/>
      <c r="I96" s="2"/>
      <c r="J96" s="110"/>
      <c r="K96" s="110">
        <v>20</v>
      </c>
      <c r="L96" s="110"/>
      <c r="M96" s="110"/>
      <c r="N96" s="119"/>
      <c r="O96" s="117"/>
      <c r="P96" s="118"/>
      <c r="Q96" s="118"/>
      <c r="R96" s="121"/>
      <c r="S96" s="117"/>
      <c r="T96" s="118"/>
      <c r="U96" s="118"/>
      <c r="V96" s="121"/>
      <c r="W96" s="141"/>
      <c r="X96" s="422">
        <v>20</v>
      </c>
      <c r="Y96" s="408"/>
      <c r="Z96" s="456"/>
    </row>
    <row r="97" spans="1:30" s="6" customFormat="1" ht="12.95" customHeight="1" thickBot="1" x14ac:dyDescent="0.25">
      <c r="A97" s="610" t="s">
        <v>117</v>
      </c>
      <c r="B97" s="556" t="s">
        <v>192</v>
      </c>
      <c r="C97" s="553" t="s">
        <v>125</v>
      </c>
      <c r="D97" s="556" t="s">
        <v>23</v>
      </c>
      <c r="E97" s="553"/>
      <c r="F97" s="556">
        <v>30</v>
      </c>
      <c r="G97" s="16">
        <v>1</v>
      </c>
      <c r="H97" s="556">
        <v>10</v>
      </c>
      <c r="I97" s="557"/>
      <c r="J97" s="550">
        <v>20</v>
      </c>
      <c r="K97" s="550"/>
      <c r="L97" s="550"/>
      <c r="M97" s="550"/>
      <c r="N97" s="553"/>
      <c r="O97" s="554"/>
      <c r="P97" s="552"/>
      <c r="Q97" s="552"/>
      <c r="R97" s="551"/>
      <c r="S97" s="554">
        <v>10</v>
      </c>
      <c r="T97" s="552">
        <v>20</v>
      </c>
      <c r="U97" s="552"/>
      <c r="V97" s="551"/>
      <c r="W97" s="554"/>
      <c r="X97" s="552"/>
      <c r="Y97" s="609"/>
      <c r="Z97" s="607"/>
    </row>
    <row r="98" spans="1:30" s="7" customFormat="1" ht="12.95" customHeight="1" thickTop="1" thickBot="1" x14ac:dyDescent="0.25">
      <c r="A98" s="753"/>
      <c r="B98" s="556"/>
      <c r="C98" s="553"/>
      <c r="D98" s="556"/>
      <c r="E98" s="553"/>
      <c r="F98" s="556"/>
      <c r="G98" s="190">
        <v>3</v>
      </c>
      <c r="H98" s="556"/>
      <c r="I98" s="557"/>
      <c r="J98" s="550"/>
      <c r="K98" s="550"/>
      <c r="L98" s="550"/>
      <c r="M98" s="550"/>
      <c r="N98" s="553"/>
      <c r="O98" s="554"/>
      <c r="P98" s="552"/>
      <c r="Q98" s="552"/>
      <c r="R98" s="551"/>
      <c r="S98" s="554"/>
      <c r="T98" s="552"/>
      <c r="U98" s="552"/>
      <c r="V98" s="551"/>
      <c r="W98" s="554"/>
      <c r="X98" s="552"/>
      <c r="Y98" s="609"/>
      <c r="Z98" s="607"/>
    </row>
    <row r="99" spans="1:30" s="5" customFormat="1" ht="12.95" customHeight="1" x14ac:dyDescent="0.2">
      <c r="A99" s="237" t="s">
        <v>228</v>
      </c>
      <c r="B99" s="232"/>
      <c r="C99" s="233"/>
      <c r="D99" s="232"/>
      <c r="E99" s="233"/>
      <c r="F99" s="232">
        <f>SUM(F100)</f>
        <v>120</v>
      </c>
      <c r="G99" s="233">
        <f>SUM(G100)</f>
        <v>8</v>
      </c>
      <c r="H99" s="227"/>
      <c r="I99" s="238"/>
      <c r="J99" s="228"/>
      <c r="K99" s="228"/>
      <c r="L99" s="228"/>
      <c r="M99" s="228"/>
      <c r="N99" s="226">
        <f>N100</f>
        <v>120</v>
      </c>
      <c r="O99" s="239"/>
      <c r="P99" s="228"/>
      <c r="Q99" s="228"/>
      <c r="R99" s="229"/>
      <c r="S99" s="227"/>
      <c r="T99" s="228"/>
      <c r="U99" s="228"/>
      <c r="V99" s="229"/>
      <c r="W99" s="227"/>
      <c r="X99" s="228"/>
      <c r="Y99" s="238"/>
      <c r="Z99" s="246">
        <f>Z100</f>
        <v>120</v>
      </c>
    </row>
    <row r="100" spans="1:30" s="21" customFormat="1" ht="12.95" customHeight="1" thickBot="1" x14ac:dyDescent="0.25">
      <c r="A100" s="460" t="s">
        <v>88</v>
      </c>
      <c r="B100" s="96" t="s">
        <v>193</v>
      </c>
      <c r="C100" s="99" t="s">
        <v>126</v>
      </c>
      <c r="D100" s="96"/>
      <c r="E100" s="99" t="s">
        <v>19</v>
      </c>
      <c r="F100" s="96">
        <v>120</v>
      </c>
      <c r="G100" s="99">
        <v>8</v>
      </c>
      <c r="H100" s="96"/>
      <c r="I100" s="22"/>
      <c r="J100" s="97"/>
      <c r="K100" s="97"/>
      <c r="L100" s="97"/>
      <c r="M100" s="97"/>
      <c r="N100" s="99">
        <v>120</v>
      </c>
      <c r="O100" s="116"/>
      <c r="P100" s="144"/>
      <c r="Q100" s="144"/>
      <c r="R100" s="145"/>
      <c r="S100" s="116"/>
      <c r="T100" s="144"/>
      <c r="U100" s="144"/>
      <c r="V100" s="145"/>
      <c r="W100" s="116"/>
      <c r="X100" s="144"/>
      <c r="Y100" s="112"/>
      <c r="Z100" s="476">
        <v>120</v>
      </c>
    </row>
    <row r="101" spans="1:30" s="13" customFormat="1" ht="12.95" customHeight="1" thickBot="1" x14ac:dyDescent="0.25">
      <c r="A101" s="265" t="s">
        <v>224</v>
      </c>
      <c r="B101" s="266"/>
      <c r="C101" s="355"/>
      <c r="D101" s="354"/>
      <c r="E101" s="268"/>
      <c r="F101" s="498">
        <f>SUM(F52+F66+F72-50)</f>
        <v>690</v>
      </c>
      <c r="G101" s="268"/>
      <c r="H101" s="266">
        <f>SUM(H52+H66+H72+H99)</f>
        <v>215</v>
      </c>
      <c r="I101" s="385">
        <f>I52+I66+I72+I99</f>
        <v>30</v>
      </c>
      <c r="J101" s="267">
        <f>SUM(J52+J66+J72+J99)</f>
        <v>220</v>
      </c>
      <c r="K101" s="267">
        <f>SUM(K52+K66+K72+K99)</f>
        <v>225</v>
      </c>
      <c r="L101" s="267"/>
      <c r="M101" s="267"/>
      <c r="N101" s="268"/>
      <c r="O101" s="766"/>
      <c r="P101" s="608"/>
      <c r="Q101" s="578">
        <f>(Q52)</f>
        <v>30</v>
      </c>
      <c r="R101" s="579"/>
      <c r="S101" s="560">
        <f>SUM(S52+T52+S66+T66+S72+T72+S99+T99)</f>
        <v>165</v>
      </c>
      <c r="T101" s="561"/>
      <c r="U101" s="561">
        <f>SUM(U52+V52+U66+V66+U72+V72+U100+V100)</f>
        <v>220</v>
      </c>
      <c r="V101" s="580"/>
      <c r="W101" s="608">
        <f>SUM(W52+X52+W72+X72+W100+X100)</f>
        <v>175</v>
      </c>
      <c r="X101" s="561"/>
      <c r="Y101" s="558">
        <f>Y52+Z52+Y66+Z66+Y72+Z72</f>
        <v>100</v>
      </c>
      <c r="Z101" s="559"/>
    </row>
    <row r="102" spans="1:30" s="13" customFormat="1" ht="12.95" customHeight="1" x14ac:dyDescent="0.2">
      <c r="A102" s="265" t="s">
        <v>225</v>
      </c>
      <c r="B102" s="452"/>
      <c r="C102" s="451"/>
      <c r="D102" s="452"/>
      <c r="E102" s="451"/>
      <c r="F102" s="498">
        <f>SUM(F71+F100)</f>
        <v>170</v>
      </c>
      <c r="G102" s="451"/>
      <c r="H102" s="452"/>
      <c r="I102" s="458"/>
      <c r="J102" s="450"/>
      <c r="K102" s="450"/>
      <c r="L102" s="450"/>
      <c r="M102" s="450"/>
      <c r="N102" s="451">
        <f>N71+N99</f>
        <v>170</v>
      </c>
      <c r="O102" s="766"/>
      <c r="P102" s="608"/>
      <c r="Q102" s="578"/>
      <c r="R102" s="579"/>
      <c r="S102" s="560"/>
      <c r="T102" s="561"/>
      <c r="U102" s="561"/>
      <c r="V102" s="580"/>
      <c r="W102" s="608">
        <f>X71</f>
        <v>50</v>
      </c>
      <c r="X102" s="561"/>
      <c r="Y102" s="558">
        <f>Z99</f>
        <v>120</v>
      </c>
      <c r="Z102" s="559"/>
    </row>
    <row r="103" spans="1:30" s="13" customFormat="1" ht="12.95" customHeight="1" thickBot="1" x14ac:dyDescent="0.25">
      <c r="A103" s="261" t="s">
        <v>85</v>
      </c>
      <c r="B103" s="264"/>
      <c r="C103" s="347"/>
      <c r="D103" s="344"/>
      <c r="E103" s="263"/>
      <c r="F103" s="511"/>
      <c r="G103" s="263">
        <f>SUM(G52+G66+G72+G99)</f>
        <v>93</v>
      </c>
      <c r="H103" s="264"/>
      <c r="I103" s="269"/>
      <c r="J103" s="262"/>
      <c r="K103" s="262"/>
      <c r="L103" s="262"/>
      <c r="M103" s="262"/>
      <c r="N103" s="263"/>
      <c r="O103" s="611"/>
      <c r="P103" s="576"/>
      <c r="Q103" s="767">
        <f>G54</f>
        <v>3</v>
      </c>
      <c r="R103" s="768"/>
      <c r="S103" s="576">
        <f>SUM(G53+G67+G68+G73+G76+G55+G56+G57+G97+G98)</f>
        <v>20</v>
      </c>
      <c r="T103" s="577"/>
      <c r="U103" s="577">
        <f>SUM(G69:G70,G74:G75,G77:G78,G79:G82,G84:G89)</f>
        <v>27</v>
      </c>
      <c r="V103" s="616"/>
      <c r="W103" s="576">
        <f>SUM(G71+G83+G90+G91+G92+G93+G94+G95+G96+G58)</f>
        <v>23</v>
      </c>
      <c r="X103" s="577"/>
      <c r="Y103" s="617">
        <f>G59+G60+G61+G62+G63+G64+G65+G100</f>
        <v>20</v>
      </c>
      <c r="Z103" s="618"/>
    </row>
    <row r="104" spans="1:30" s="13" customFormat="1" ht="12.95" customHeight="1" x14ac:dyDescent="0.2">
      <c r="A104" s="364"/>
      <c r="B104" s="366"/>
      <c r="C104" s="366"/>
      <c r="D104" s="366"/>
      <c r="E104" s="366"/>
      <c r="F104" s="366"/>
      <c r="G104" s="366"/>
      <c r="H104" s="366"/>
      <c r="I104" s="370"/>
      <c r="J104" s="366"/>
      <c r="K104" s="366"/>
      <c r="L104" s="366"/>
      <c r="M104" s="366"/>
      <c r="N104" s="366"/>
      <c r="O104" s="367"/>
      <c r="P104" s="366"/>
      <c r="Q104" s="367"/>
      <c r="R104" s="366"/>
      <c r="S104" s="366"/>
      <c r="T104" s="366"/>
      <c r="U104" s="366"/>
      <c r="V104" s="366"/>
      <c r="W104" s="366"/>
      <c r="X104" s="366"/>
      <c r="Y104" s="369"/>
      <c r="Z104" s="483"/>
    </row>
    <row r="105" spans="1:30" s="13" customFormat="1" ht="12.95" customHeight="1" thickBot="1" x14ac:dyDescent="0.25">
      <c r="A105" s="371"/>
      <c r="B105" s="373"/>
      <c r="C105" s="373"/>
      <c r="D105" s="373"/>
      <c r="E105" s="373"/>
      <c r="F105" s="373"/>
      <c r="G105" s="373"/>
      <c r="H105" s="373"/>
      <c r="I105" s="376"/>
      <c r="J105" s="373"/>
      <c r="K105" s="373"/>
      <c r="L105" s="373"/>
      <c r="M105" s="373"/>
      <c r="N105" s="373"/>
      <c r="O105" s="373"/>
      <c r="P105" s="373"/>
      <c r="Q105" s="373"/>
      <c r="R105" s="373"/>
      <c r="S105" s="373"/>
      <c r="T105" s="373"/>
      <c r="U105" s="373"/>
      <c r="V105" s="373"/>
      <c r="W105" s="373"/>
      <c r="X105" s="373"/>
      <c r="Y105" s="375"/>
      <c r="Z105" s="484"/>
    </row>
    <row r="106" spans="1:30" ht="15.95" customHeight="1" x14ac:dyDescent="0.2">
      <c r="A106" s="619" t="s">
        <v>154</v>
      </c>
      <c r="B106" s="761" t="s">
        <v>151</v>
      </c>
      <c r="C106" s="622" t="s">
        <v>94</v>
      </c>
      <c r="D106" s="759" t="s">
        <v>0</v>
      </c>
      <c r="E106" s="760"/>
      <c r="F106" s="756" t="s">
        <v>47</v>
      </c>
      <c r="G106" s="622" t="s">
        <v>1</v>
      </c>
      <c r="H106" s="567" t="s">
        <v>2</v>
      </c>
      <c r="I106" s="573"/>
      <c r="J106" s="573"/>
      <c r="K106" s="573"/>
      <c r="L106" s="573"/>
      <c r="M106" s="573"/>
      <c r="N106" s="574"/>
      <c r="O106" s="570" t="s">
        <v>139</v>
      </c>
      <c r="P106" s="571"/>
      <c r="Q106" s="571"/>
      <c r="R106" s="572"/>
      <c r="S106" s="570" t="s">
        <v>140</v>
      </c>
      <c r="T106" s="571"/>
      <c r="U106" s="571"/>
      <c r="V106" s="572"/>
      <c r="W106" s="570" t="s">
        <v>141</v>
      </c>
      <c r="X106" s="571"/>
      <c r="Y106" s="571"/>
      <c r="Z106" s="572"/>
      <c r="AA106" s="11"/>
      <c r="AB106" s="11"/>
      <c r="AC106" s="11"/>
      <c r="AD106" s="11"/>
    </row>
    <row r="107" spans="1:30" ht="11.25" customHeight="1" x14ac:dyDescent="0.2">
      <c r="A107" s="620"/>
      <c r="B107" s="762"/>
      <c r="C107" s="623"/>
      <c r="D107" s="764" t="s">
        <v>142</v>
      </c>
      <c r="E107" s="754" t="s">
        <v>10</v>
      </c>
      <c r="F107" s="757"/>
      <c r="G107" s="623"/>
      <c r="H107" s="563" t="s">
        <v>3</v>
      </c>
      <c r="I107" s="575" t="s">
        <v>4</v>
      </c>
      <c r="J107" s="575" t="s">
        <v>5</v>
      </c>
      <c r="K107" s="575"/>
      <c r="L107" s="575" t="s">
        <v>7</v>
      </c>
      <c r="M107" s="575" t="s">
        <v>8</v>
      </c>
      <c r="N107" s="606" t="s">
        <v>9</v>
      </c>
      <c r="O107" s="563" t="s">
        <v>48</v>
      </c>
      <c r="P107" s="575"/>
      <c r="Q107" s="575" t="s">
        <v>49</v>
      </c>
      <c r="R107" s="606"/>
      <c r="S107" s="563" t="s">
        <v>50</v>
      </c>
      <c r="T107" s="575"/>
      <c r="U107" s="575" t="s">
        <v>51</v>
      </c>
      <c r="V107" s="606"/>
      <c r="W107" s="563" t="s">
        <v>52</v>
      </c>
      <c r="X107" s="575"/>
      <c r="Y107" s="575" t="s">
        <v>53</v>
      </c>
      <c r="Z107" s="606"/>
      <c r="AA107" s="11"/>
      <c r="AB107" s="11"/>
      <c r="AC107" s="11"/>
      <c r="AD107" s="11"/>
    </row>
    <row r="108" spans="1:30" ht="12" customHeight="1" thickBot="1" x14ac:dyDescent="0.25">
      <c r="A108" s="621"/>
      <c r="B108" s="763"/>
      <c r="C108" s="624"/>
      <c r="D108" s="765"/>
      <c r="E108" s="755"/>
      <c r="F108" s="758"/>
      <c r="G108" s="624"/>
      <c r="H108" s="576"/>
      <c r="I108" s="577"/>
      <c r="J108" s="262" t="s">
        <v>6</v>
      </c>
      <c r="K108" s="262" t="s">
        <v>3</v>
      </c>
      <c r="L108" s="577"/>
      <c r="M108" s="577"/>
      <c r="N108" s="616"/>
      <c r="O108" s="264" t="s">
        <v>17</v>
      </c>
      <c r="P108" s="262" t="s">
        <v>5</v>
      </c>
      <c r="Q108" s="262" t="s">
        <v>17</v>
      </c>
      <c r="R108" s="263" t="s">
        <v>5</v>
      </c>
      <c r="S108" s="264" t="s">
        <v>17</v>
      </c>
      <c r="T108" s="262" t="s">
        <v>5</v>
      </c>
      <c r="U108" s="262" t="s">
        <v>17</v>
      </c>
      <c r="V108" s="263" t="s">
        <v>5</v>
      </c>
      <c r="W108" s="424" t="s">
        <v>17</v>
      </c>
      <c r="X108" s="425" t="s">
        <v>5</v>
      </c>
      <c r="Y108" s="425" t="s">
        <v>17</v>
      </c>
      <c r="Z108" s="432" t="s">
        <v>5</v>
      </c>
      <c r="AA108" s="11"/>
      <c r="AB108" s="11"/>
      <c r="AC108" s="11"/>
      <c r="AD108" s="11"/>
    </row>
    <row r="109" spans="1:30" s="19" customFormat="1" ht="12.95" customHeight="1" x14ac:dyDescent="0.2">
      <c r="A109" s="231" t="s">
        <v>242</v>
      </c>
      <c r="B109" s="232"/>
      <c r="C109" s="233"/>
      <c r="D109" s="242"/>
      <c r="E109" s="233"/>
      <c r="F109" s="232">
        <f>SUM(F110:F112)</f>
        <v>100</v>
      </c>
      <c r="G109" s="233">
        <f>SUM(G110:G112)</f>
        <v>9</v>
      </c>
      <c r="H109" s="232">
        <f>SUM(H110:H112)</f>
        <v>15</v>
      </c>
      <c r="I109" s="234"/>
      <c r="J109" s="234"/>
      <c r="K109" s="234">
        <f>K110</f>
        <v>35</v>
      </c>
      <c r="L109" s="235"/>
      <c r="M109" s="234"/>
      <c r="N109" s="233">
        <f>N112</f>
        <v>50</v>
      </c>
      <c r="O109" s="232"/>
      <c r="P109" s="234"/>
      <c r="Q109" s="234"/>
      <c r="R109" s="233"/>
      <c r="S109" s="232">
        <f>S110</f>
        <v>15</v>
      </c>
      <c r="T109" s="234">
        <f>T110</f>
        <v>35</v>
      </c>
      <c r="U109" s="234"/>
      <c r="V109" s="233"/>
      <c r="W109" s="232"/>
      <c r="X109" s="236">
        <f>X112</f>
        <v>50</v>
      </c>
      <c r="Y109" s="236"/>
      <c r="Z109" s="477"/>
    </row>
    <row r="110" spans="1:30" ht="12.95" customHeight="1" x14ac:dyDescent="0.2">
      <c r="A110" s="700" t="s">
        <v>233</v>
      </c>
      <c r="B110" s="669" t="s">
        <v>178</v>
      </c>
      <c r="C110" s="718" t="s">
        <v>125</v>
      </c>
      <c r="D110" s="687" t="s">
        <v>23</v>
      </c>
      <c r="E110" s="718"/>
      <c r="F110" s="669">
        <v>50</v>
      </c>
      <c r="G110" s="17">
        <v>2</v>
      </c>
      <c r="H110" s="522">
        <v>15</v>
      </c>
      <c r="I110" s="534"/>
      <c r="J110" s="524"/>
      <c r="K110" s="524">
        <v>35</v>
      </c>
      <c r="L110" s="524"/>
      <c r="M110" s="524"/>
      <c r="N110" s="532"/>
      <c r="O110" s="746"/>
      <c r="P110" s="524"/>
      <c r="Q110" s="524"/>
      <c r="R110" s="520"/>
      <c r="S110" s="522">
        <v>15</v>
      </c>
      <c r="T110" s="524">
        <v>35</v>
      </c>
      <c r="U110" s="524"/>
      <c r="V110" s="520"/>
      <c r="W110" s="522"/>
      <c r="X110" s="524"/>
      <c r="Y110" s="534"/>
      <c r="Z110" s="532"/>
      <c r="AA110" s="11"/>
      <c r="AB110" s="11"/>
      <c r="AC110" s="11"/>
      <c r="AD110" s="11"/>
    </row>
    <row r="111" spans="1:30" ht="12.95" customHeight="1" x14ac:dyDescent="0.2">
      <c r="A111" s="737"/>
      <c r="B111" s="752"/>
      <c r="C111" s="739"/>
      <c r="D111" s="738"/>
      <c r="E111" s="739"/>
      <c r="F111" s="752"/>
      <c r="G111" s="56">
        <v>3</v>
      </c>
      <c r="H111" s="523"/>
      <c r="I111" s="535"/>
      <c r="J111" s="525"/>
      <c r="K111" s="525"/>
      <c r="L111" s="525"/>
      <c r="M111" s="525"/>
      <c r="N111" s="533"/>
      <c r="O111" s="747"/>
      <c r="P111" s="525"/>
      <c r="Q111" s="525"/>
      <c r="R111" s="521"/>
      <c r="S111" s="523"/>
      <c r="T111" s="525"/>
      <c r="U111" s="525"/>
      <c r="V111" s="521"/>
      <c r="W111" s="523"/>
      <c r="X111" s="525"/>
      <c r="Y111" s="535"/>
      <c r="Z111" s="533"/>
      <c r="AA111" s="11"/>
      <c r="AB111" s="11"/>
      <c r="AC111" s="11"/>
      <c r="AD111" s="11"/>
    </row>
    <row r="112" spans="1:30" s="21" customFormat="1" ht="12.95" customHeight="1" thickBot="1" x14ac:dyDescent="0.25">
      <c r="A112" s="420" t="s">
        <v>87</v>
      </c>
      <c r="B112" s="409" t="s">
        <v>177</v>
      </c>
      <c r="C112" s="421" t="s">
        <v>126</v>
      </c>
      <c r="D112" s="409" t="s">
        <v>19</v>
      </c>
      <c r="E112" s="421"/>
      <c r="F112" s="503">
        <v>50</v>
      </c>
      <c r="G112" s="421">
        <v>4</v>
      </c>
      <c r="H112" s="409"/>
      <c r="I112" s="2"/>
      <c r="J112" s="410"/>
      <c r="K112" s="410"/>
      <c r="L112" s="410"/>
      <c r="M112" s="410"/>
      <c r="N112" s="421">
        <v>50</v>
      </c>
      <c r="O112" s="407"/>
      <c r="P112" s="422"/>
      <c r="Q112" s="422"/>
      <c r="R112" s="411"/>
      <c r="S112" s="407"/>
      <c r="T112" s="422"/>
      <c r="U112" s="422"/>
      <c r="V112" s="411"/>
      <c r="W112" s="407"/>
      <c r="X112" s="422">
        <v>50</v>
      </c>
      <c r="Y112" s="408"/>
      <c r="Z112" s="456"/>
    </row>
    <row r="113" spans="1:30" ht="20.45" customHeight="1" x14ac:dyDescent="0.2">
      <c r="A113" s="237" t="s">
        <v>194</v>
      </c>
      <c r="B113" s="232"/>
      <c r="C113" s="233"/>
      <c r="D113" s="232"/>
      <c r="E113" s="233"/>
      <c r="F113" s="232">
        <f>SUM(F114:F131)</f>
        <v>400</v>
      </c>
      <c r="G113" s="233">
        <f>SUM(G114:G131)</f>
        <v>50</v>
      </c>
      <c r="H113" s="227">
        <f>SUM(H114:H131)</f>
        <v>230</v>
      </c>
      <c r="I113" s="238"/>
      <c r="J113" s="228">
        <f>J117+J119+J120+J121+J126+J127+J128+J129</f>
        <v>170</v>
      </c>
      <c r="K113" s="228"/>
      <c r="L113" s="228"/>
      <c r="M113" s="228"/>
      <c r="N113" s="226"/>
      <c r="O113" s="239"/>
      <c r="P113" s="228"/>
      <c r="Q113" s="228">
        <f>Q114</f>
        <v>30</v>
      </c>
      <c r="R113" s="229"/>
      <c r="S113" s="227">
        <f>SUM(S114:S131)</f>
        <v>100</v>
      </c>
      <c r="T113" s="228"/>
      <c r="U113" s="228">
        <f>U116+U121</f>
        <v>60</v>
      </c>
      <c r="V113" s="229">
        <f>V117+V119+V120+V121</f>
        <v>115</v>
      </c>
      <c r="W113" s="227"/>
      <c r="X113" s="228"/>
      <c r="Y113" s="238">
        <f>Y125+Y130+Y131</f>
        <v>40</v>
      </c>
      <c r="Z113" s="246">
        <f>Z126+Z127+Z128+Z129</f>
        <v>55</v>
      </c>
      <c r="AA113" s="11"/>
      <c r="AB113" s="11"/>
      <c r="AC113" s="11"/>
      <c r="AD113" s="11"/>
    </row>
    <row r="114" spans="1:30" ht="12.95" customHeight="1" x14ac:dyDescent="0.2">
      <c r="A114" s="390" t="s">
        <v>31</v>
      </c>
      <c r="B114" s="388" t="s">
        <v>197</v>
      </c>
      <c r="C114" s="391" t="s">
        <v>124</v>
      </c>
      <c r="D114" s="388"/>
      <c r="E114" s="391" t="s">
        <v>22</v>
      </c>
      <c r="F114" s="503">
        <v>30</v>
      </c>
      <c r="G114" s="391">
        <v>3</v>
      </c>
      <c r="H114" s="388">
        <v>30</v>
      </c>
      <c r="I114" s="389"/>
      <c r="J114" s="389"/>
      <c r="K114" s="389"/>
      <c r="L114" s="85"/>
      <c r="M114" s="389"/>
      <c r="N114" s="391"/>
      <c r="O114" s="387"/>
      <c r="P114" s="14"/>
      <c r="Q114" s="392">
        <v>30</v>
      </c>
      <c r="R114" s="15"/>
      <c r="S114" s="30"/>
      <c r="T114" s="14"/>
      <c r="U114" s="14"/>
      <c r="V114" s="15"/>
      <c r="W114" s="30"/>
      <c r="X114" s="10"/>
      <c r="Y114" s="10"/>
      <c r="Z114" s="475"/>
      <c r="AA114" s="11"/>
      <c r="AB114" s="11"/>
      <c r="AC114" s="11"/>
      <c r="AD114" s="11"/>
    </row>
    <row r="115" spans="1:30" s="5" customFormat="1" ht="12.95" customHeight="1" x14ac:dyDescent="0.2">
      <c r="A115" s="205" t="s">
        <v>54</v>
      </c>
      <c r="B115" s="127" t="s">
        <v>198</v>
      </c>
      <c r="C115" s="333" t="s">
        <v>125</v>
      </c>
      <c r="D115" s="351" t="s">
        <v>22</v>
      </c>
      <c r="E115" s="113"/>
      <c r="F115" s="496">
        <v>30</v>
      </c>
      <c r="G115" s="113">
        <v>4</v>
      </c>
      <c r="H115" s="101">
        <v>30</v>
      </c>
      <c r="I115" s="103"/>
      <c r="J115" s="103"/>
      <c r="K115" s="103"/>
      <c r="L115" s="103"/>
      <c r="M115" s="103"/>
      <c r="N115" s="113"/>
      <c r="O115" s="101"/>
      <c r="P115" s="103"/>
      <c r="Q115" s="103"/>
      <c r="R115" s="113"/>
      <c r="S115" s="101">
        <v>30</v>
      </c>
      <c r="T115" s="103"/>
      <c r="U115" s="103"/>
      <c r="V115" s="113"/>
      <c r="W115" s="459"/>
      <c r="X115" s="394"/>
      <c r="Y115" s="394"/>
      <c r="Z115" s="396"/>
    </row>
    <row r="116" spans="1:30" s="19" customFormat="1" ht="12.95" customHeight="1" x14ac:dyDescent="0.2">
      <c r="A116" s="204" t="s">
        <v>55</v>
      </c>
      <c r="B116" s="122" t="s">
        <v>199</v>
      </c>
      <c r="C116" s="343" t="s">
        <v>125</v>
      </c>
      <c r="D116" s="336"/>
      <c r="E116" s="59" t="s">
        <v>22</v>
      </c>
      <c r="F116" s="500">
        <v>30</v>
      </c>
      <c r="G116" s="172">
        <v>3</v>
      </c>
      <c r="H116" s="169">
        <v>30</v>
      </c>
      <c r="I116" s="171"/>
      <c r="J116" s="171"/>
      <c r="K116" s="171"/>
      <c r="L116" s="171"/>
      <c r="M116" s="171"/>
      <c r="N116" s="172"/>
      <c r="O116" s="169"/>
      <c r="P116" s="171"/>
      <c r="Q116" s="171"/>
      <c r="R116" s="172"/>
      <c r="S116" s="169"/>
      <c r="T116" s="171"/>
      <c r="U116" s="171">
        <v>30</v>
      </c>
      <c r="V116" s="172"/>
      <c r="W116" s="407"/>
      <c r="X116" s="422"/>
      <c r="Y116" s="422"/>
      <c r="Z116" s="411"/>
    </row>
    <row r="117" spans="1:30" ht="12.95" customHeight="1" x14ac:dyDescent="0.2">
      <c r="A117" s="612" t="s">
        <v>56</v>
      </c>
      <c r="B117" s="554" t="s">
        <v>200</v>
      </c>
      <c r="C117" s="551" t="s">
        <v>125</v>
      </c>
      <c r="D117" s="554" t="s">
        <v>18</v>
      </c>
      <c r="E117" s="551" t="s">
        <v>22</v>
      </c>
      <c r="F117" s="554">
        <v>45</v>
      </c>
      <c r="G117" s="18">
        <v>2</v>
      </c>
      <c r="H117" s="554">
        <v>20</v>
      </c>
      <c r="I117" s="552"/>
      <c r="J117" s="552">
        <v>25</v>
      </c>
      <c r="K117" s="552"/>
      <c r="L117" s="552"/>
      <c r="M117" s="552"/>
      <c r="N117" s="551"/>
      <c r="O117" s="554"/>
      <c r="P117" s="552"/>
      <c r="Q117" s="552"/>
      <c r="R117" s="551"/>
      <c r="S117" s="554">
        <v>20</v>
      </c>
      <c r="T117" s="552"/>
      <c r="U117" s="552"/>
      <c r="V117" s="551">
        <v>25</v>
      </c>
      <c r="W117" s="554"/>
      <c r="X117" s="552"/>
      <c r="Y117" s="552"/>
      <c r="Z117" s="551"/>
      <c r="AA117" s="11"/>
      <c r="AB117" s="11"/>
      <c r="AC117" s="11"/>
      <c r="AD117" s="11"/>
    </row>
    <row r="118" spans="1:30" ht="12.95" customHeight="1" x14ac:dyDescent="0.2">
      <c r="A118" s="612"/>
      <c r="B118" s="554"/>
      <c r="C118" s="551"/>
      <c r="D118" s="554"/>
      <c r="E118" s="551"/>
      <c r="F118" s="554"/>
      <c r="G118" s="165">
        <v>3</v>
      </c>
      <c r="H118" s="554"/>
      <c r="I118" s="552"/>
      <c r="J118" s="552"/>
      <c r="K118" s="552"/>
      <c r="L118" s="552"/>
      <c r="M118" s="552"/>
      <c r="N118" s="551"/>
      <c r="O118" s="554"/>
      <c r="P118" s="552"/>
      <c r="Q118" s="552"/>
      <c r="R118" s="551"/>
      <c r="S118" s="554"/>
      <c r="T118" s="552"/>
      <c r="U118" s="552"/>
      <c r="V118" s="551"/>
      <c r="W118" s="554"/>
      <c r="X118" s="552"/>
      <c r="Y118" s="552"/>
      <c r="Z118" s="551"/>
      <c r="AA118" s="11"/>
      <c r="AB118" s="11"/>
      <c r="AC118" s="11"/>
      <c r="AD118" s="11"/>
    </row>
    <row r="119" spans="1:30" ht="12.95" customHeight="1" x14ac:dyDescent="0.2">
      <c r="A119" s="204" t="s">
        <v>58</v>
      </c>
      <c r="B119" s="122" t="s">
        <v>201</v>
      </c>
      <c r="C119" s="343" t="s">
        <v>125</v>
      </c>
      <c r="D119" s="336"/>
      <c r="E119" s="59" t="s">
        <v>22</v>
      </c>
      <c r="F119" s="500">
        <v>30</v>
      </c>
      <c r="G119" s="59">
        <v>4</v>
      </c>
      <c r="H119" s="57"/>
      <c r="I119" s="60"/>
      <c r="J119" s="60">
        <v>30</v>
      </c>
      <c r="K119" s="60"/>
      <c r="L119" s="60"/>
      <c r="M119" s="60"/>
      <c r="N119" s="59"/>
      <c r="O119" s="57"/>
      <c r="P119" s="60"/>
      <c r="Q119" s="60"/>
      <c r="R119" s="59"/>
      <c r="S119" s="57"/>
      <c r="T119" s="60"/>
      <c r="U119" s="60"/>
      <c r="V119" s="59">
        <v>30</v>
      </c>
      <c r="W119" s="407"/>
      <c r="X119" s="422"/>
      <c r="Y119" s="422"/>
      <c r="Z119" s="411"/>
      <c r="AA119" s="11"/>
      <c r="AB119" s="11"/>
      <c r="AC119" s="11"/>
      <c r="AD119" s="11"/>
    </row>
    <row r="120" spans="1:30" ht="12.95" customHeight="1" x14ac:dyDescent="0.2">
      <c r="A120" s="204" t="s">
        <v>59</v>
      </c>
      <c r="B120" s="122" t="s">
        <v>202</v>
      </c>
      <c r="C120" s="343" t="s">
        <v>125</v>
      </c>
      <c r="D120" s="336"/>
      <c r="E120" s="59" t="s">
        <v>22</v>
      </c>
      <c r="F120" s="500">
        <v>30</v>
      </c>
      <c r="G120" s="59">
        <v>4</v>
      </c>
      <c r="H120" s="57"/>
      <c r="I120" s="60"/>
      <c r="J120" s="60">
        <v>30</v>
      </c>
      <c r="K120" s="60"/>
      <c r="L120" s="60"/>
      <c r="M120" s="60"/>
      <c r="N120" s="59"/>
      <c r="O120" s="57"/>
      <c r="P120" s="60"/>
      <c r="Q120" s="60"/>
      <c r="R120" s="59"/>
      <c r="S120" s="57"/>
      <c r="T120" s="60"/>
      <c r="U120" s="60"/>
      <c r="V120" s="59">
        <v>30</v>
      </c>
      <c r="W120" s="407"/>
      <c r="X120" s="422"/>
      <c r="Y120" s="422"/>
      <c r="Z120" s="411"/>
      <c r="AA120" s="11"/>
      <c r="AB120" s="11"/>
      <c r="AC120" s="11"/>
      <c r="AD120" s="11"/>
    </row>
    <row r="121" spans="1:30" ht="12.95" customHeight="1" x14ac:dyDescent="0.2">
      <c r="A121" s="612" t="s">
        <v>128</v>
      </c>
      <c r="B121" s="554" t="s">
        <v>203</v>
      </c>
      <c r="C121" s="551" t="s">
        <v>125</v>
      </c>
      <c r="D121" s="554"/>
      <c r="E121" s="551" t="s">
        <v>23</v>
      </c>
      <c r="F121" s="554">
        <v>60</v>
      </c>
      <c r="G121" s="18">
        <v>2</v>
      </c>
      <c r="H121" s="554">
        <v>30</v>
      </c>
      <c r="I121" s="552"/>
      <c r="J121" s="552">
        <v>30</v>
      </c>
      <c r="K121" s="552"/>
      <c r="L121" s="552"/>
      <c r="M121" s="552"/>
      <c r="N121" s="551"/>
      <c r="O121" s="554"/>
      <c r="P121" s="552"/>
      <c r="Q121" s="552"/>
      <c r="R121" s="551"/>
      <c r="S121" s="554"/>
      <c r="T121" s="552"/>
      <c r="U121" s="552">
        <v>30</v>
      </c>
      <c r="V121" s="551">
        <v>30</v>
      </c>
      <c r="W121" s="554"/>
      <c r="X121" s="552"/>
      <c r="Y121" s="552"/>
      <c r="Z121" s="551"/>
      <c r="AA121" s="11"/>
      <c r="AB121" s="11"/>
      <c r="AC121" s="11"/>
      <c r="AD121" s="11"/>
    </row>
    <row r="122" spans="1:30" ht="12.95" customHeight="1" x14ac:dyDescent="0.2">
      <c r="A122" s="612"/>
      <c r="B122" s="549"/>
      <c r="C122" s="520"/>
      <c r="D122" s="549"/>
      <c r="E122" s="520"/>
      <c r="F122" s="549"/>
      <c r="G122" s="153">
        <v>3</v>
      </c>
      <c r="H122" s="549"/>
      <c r="I122" s="524"/>
      <c r="J122" s="524"/>
      <c r="K122" s="524"/>
      <c r="L122" s="524"/>
      <c r="M122" s="524"/>
      <c r="N122" s="520"/>
      <c r="O122" s="549"/>
      <c r="P122" s="524"/>
      <c r="Q122" s="524"/>
      <c r="R122" s="520"/>
      <c r="S122" s="549"/>
      <c r="T122" s="524"/>
      <c r="U122" s="524"/>
      <c r="V122" s="520"/>
      <c r="W122" s="549"/>
      <c r="X122" s="524"/>
      <c r="Y122" s="524"/>
      <c r="Z122" s="520"/>
      <c r="AA122" s="11"/>
      <c r="AB122" s="11"/>
      <c r="AC122" s="11"/>
      <c r="AD122" s="11"/>
    </row>
    <row r="123" spans="1:30" ht="12.95" customHeight="1" x14ac:dyDescent="0.2">
      <c r="A123" s="204" t="s">
        <v>122</v>
      </c>
      <c r="B123" s="148" t="s">
        <v>204</v>
      </c>
      <c r="C123" s="343" t="s">
        <v>125</v>
      </c>
      <c r="D123" s="336" t="s">
        <v>22</v>
      </c>
      <c r="E123" s="152"/>
      <c r="F123" s="500">
        <v>30</v>
      </c>
      <c r="G123" s="152">
        <v>3</v>
      </c>
      <c r="H123" s="148">
        <v>30</v>
      </c>
      <c r="I123" s="151"/>
      <c r="J123" s="151"/>
      <c r="K123" s="151"/>
      <c r="L123" s="151"/>
      <c r="M123" s="151"/>
      <c r="N123" s="152"/>
      <c r="O123" s="148"/>
      <c r="P123" s="151"/>
      <c r="Q123" s="151"/>
      <c r="R123" s="152"/>
      <c r="S123" s="148">
        <v>30</v>
      </c>
      <c r="T123" s="151"/>
      <c r="U123" s="151"/>
      <c r="V123" s="152"/>
      <c r="W123" s="407"/>
      <c r="X123" s="422"/>
      <c r="Y123" s="422"/>
      <c r="Z123" s="411"/>
      <c r="AA123" s="11"/>
      <c r="AB123" s="11"/>
      <c r="AC123" s="11"/>
      <c r="AD123" s="11"/>
    </row>
    <row r="124" spans="1:30" ht="12.95" customHeight="1" x14ac:dyDescent="0.2">
      <c r="A124" s="403" t="s">
        <v>134</v>
      </c>
      <c r="B124" s="443" t="s">
        <v>205</v>
      </c>
      <c r="C124" s="395" t="s">
        <v>125</v>
      </c>
      <c r="D124" s="443" t="s">
        <v>22</v>
      </c>
      <c r="E124" s="395"/>
      <c r="F124" s="497">
        <v>20</v>
      </c>
      <c r="G124" s="395">
        <v>3</v>
      </c>
      <c r="H124" s="443">
        <v>20</v>
      </c>
      <c r="I124" s="393"/>
      <c r="J124" s="393"/>
      <c r="K124" s="393"/>
      <c r="L124" s="393"/>
      <c r="M124" s="393"/>
      <c r="N124" s="395"/>
      <c r="O124" s="443"/>
      <c r="P124" s="393"/>
      <c r="Q124" s="393"/>
      <c r="R124" s="395"/>
      <c r="S124" s="443">
        <v>20</v>
      </c>
      <c r="T124" s="393"/>
      <c r="U124" s="393"/>
      <c r="V124" s="395"/>
      <c r="W124" s="443"/>
      <c r="X124" s="393"/>
      <c r="Y124" s="393"/>
      <c r="Z124" s="395"/>
      <c r="AA124" s="11"/>
      <c r="AB124" s="11"/>
      <c r="AC124" s="11"/>
      <c r="AD124" s="11"/>
    </row>
    <row r="125" spans="1:30" ht="12.95" customHeight="1" x14ac:dyDescent="0.2">
      <c r="A125" s="420" t="s">
        <v>42</v>
      </c>
      <c r="B125" s="409" t="s">
        <v>206</v>
      </c>
      <c r="C125" s="421" t="s">
        <v>124</v>
      </c>
      <c r="D125" s="409"/>
      <c r="E125" s="421" t="s">
        <v>22</v>
      </c>
      <c r="F125" s="503">
        <v>20</v>
      </c>
      <c r="G125" s="421">
        <v>2</v>
      </c>
      <c r="H125" s="409">
        <v>20</v>
      </c>
      <c r="I125" s="2"/>
      <c r="J125" s="410"/>
      <c r="K125" s="410"/>
      <c r="L125" s="410"/>
      <c r="M125" s="410"/>
      <c r="N125" s="421"/>
      <c r="O125" s="407"/>
      <c r="P125" s="422"/>
      <c r="Q125" s="422"/>
      <c r="R125" s="411"/>
      <c r="S125" s="407"/>
      <c r="T125" s="422"/>
      <c r="U125" s="422"/>
      <c r="V125" s="411"/>
      <c r="W125" s="407"/>
      <c r="X125" s="422"/>
      <c r="Y125" s="408">
        <v>20</v>
      </c>
      <c r="Z125" s="456"/>
      <c r="AA125" s="11"/>
      <c r="AB125" s="11"/>
      <c r="AC125" s="11"/>
      <c r="AD125" s="11"/>
    </row>
    <row r="126" spans="1:30" ht="12.95" customHeight="1" x14ac:dyDescent="0.2">
      <c r="A126" s="202" t="s">
        <v>43</v>
      </c>
      <c r="B126" s="128" t="s">
        <v>207</v>
      </c>
      <c r="C126" s="342" t="s">
        <v>124</v>
      </c>
      <c r="D126" s="339"/>
      <c r="E126" s="67" t="s">
        <v>22</v>
      </c>
      <c r="F126" s="503">
        <v>10</v>
      </c>
      <c r="G126" s="170">
        <v>3</v>
      </c>
      <c r="H126" s="167"/>
      <c r="I126" s="2"/>
      <c r="J126" s="168">
        <v>10</v>
      </c>
      <c r="K126" s="168"/>
      <c r="L126" s="168"/>
      <c r="M126" s="168"/>
      <c r="N126" s="170"/>
      <c r="O126" s="169"/>
      <c r="P126" s="171"/>
      <c r="Q126" s="171"/>
      <c r="R126" s="172"/>
      <c r="S126" s="169"/>
      <c r="T126" s="171"/>
      <c r="U126" s="171"/>
      <c r="V126" s="172"/>
      <c r="W126" s="407"/>
      <c r="X126" s="422"/>
      <c r="Y126" s="408"/>
      <c r="Z126" s="456">
        <v>10</v>
      </c>
      <c r="AA126" s="11"/>
      <c r="AB126" s="11"/>
      <c r="AC126" s="11"/>
      <c r="AD126" s="11"/>
    </row>
    <row r="127" spans="1:30" ht="12.95" customHeight="1" x14ac:dyDescent="0.2">
      <c r="A127" s="202" t="s">
        <v>44</v>
      </c>
      <c r="B127" s="128" t="s">
        <v>208</v>
      </c>
      <c r="C127" s="342" t="s">
        <v>124</v>
      </c>
      <c r="D127" s="339"/>
      <c r="E127" s="67" t="s">
        <v>22</v>
      </c>
      <c r="F127" s="503">
        <v>15</v>
      </c>
      <c r="G127" s="170">
        <v>3</v>
      </c>
      <c r="H127" s="167"/>
      <c r="I127" s="2"/>
      <c r="J127" s="168">
        <v>15</v>
      </c>
      <c r="K127" s="168"/>
      <c r="L127" s="168"/>
      <c r="M127" s="168"/>
      <c r="N127" s="170"/>
      <c r="O127" s="169"/>
      <c r="P127" s="171"/>
      <c r="Q127" s="171"/>
      <c r="R127" s="172"/>
      <c r="S127" s="169"/>
      <c r="T127" s="171"/>
      <c r="U127" s="171"/>
      <c r="V127" s="172"/>
      <c r="W127" s="407"/>
      <c r="X127" s="422"/>
      <c r="Y127" s="408"/>
      <c r="Z127" s="456">
        <v>15</v>
      </c>
      <c r="AA127" s="11"/>
      <c r="AB127" s="11"/>
      <c r="AC127" s="11"/>
      <c r="AD127" s="11"/>
    </row>
    <row r="128" spans="1:30" ht="12.95" customHeight="1" x14ac:dyDescent="0.2">
      <c r="A128" s="202" t="s">
        <v>45</v>
      </c>
      <c r="B128" s="167" t="s">
        <v>209</v>
      </c>
      <c r="C128" s="342" t="s">
        <v>124</v>
      </c>
      <c r="D128" s="339"/>
      <c r="E128" s="170" t="s">
        <v>22</v>
      </c>
      <c r="F128" s="503">
        <v>15</v>
      </c>
      <c r="G128" s="170">
        <v>3</v>
      </c>
      <c r="H128" s="167"/>
      <c r="I128" s="2"/>
      <c r="J128" s="168">
        <v>15</v>
      </c>
      <c r="K128" s="168"/>
      <c r="L128" s="168"/>
      <c r="M128" s="168"/>
      <c r="N128" s="170"/>
      <c r="O128" s="169"/>
      <c r="P128" s="171"/>
      <c r="Q128" s="171"/>
      <c r="R128" s="172"/>
      <c r="S128" s="169"/>
      <c r="T128" s="171"/>
      <c r="U128" s="171"/>
      <c r="V128" s="172"/>
      <c r="W128" s="407"/>
      <c r="X128" s="422"/>
      <c r="Y128" s="408"/>
      <c r="Z128" s="456">
        <v>15</v>
      </c>
      <c r="AA128" s="11"/>
      <c r="AB128" s="11"/>
      <c r="AC128" s="11"/>
      <c r="AD128" s="11"/>
    </row>
    <row r="129" spans="1:30" s="488" customFormat="1" ht="12.95" customHeight="1" x14ac:dyDescent="0.2">
      <c r="A129" s="209" t="s">
        <v>67</v>
      </c>
      <c r="B129" s="132" t="s">
        <v>210</v>
      </c>
      <c r="C129" s="340" t="s">
        <v>124</v>
      </c>
      <c r="D129" s="132"/>
      <c r="E129" s="107" t="s">
        <v>22</v>
      </c>
      <c r="F129" s="505">
        <v>15</v>
      </c>
      <c r="G129" s="107">
        <v>3</v>
      </c>
      <c r="H129" s="102"/>
      <c r="I129" s="115"/>
      <c r="J129" s="104">
        <v>15</v>
      </c>
      <c r="K129" s="104"/>
      <c r="L129" s="104"/>
      <c r="M129" s="104"/>
      <c r="N129" s="133"/>
      <c r="O129" s="134"/>
      <c r="P129" s="104"/>
      <c r="Q129" s="104"/>
      <c r="R129" s="114"/>
      <c r="S129" s="102"/>
      <c r="T129" s="104"/>
      <c r="U129" s="104"/>
      <c r="V129" s="114"/>
      <c r="W129" s="443"/>
      <c r="X129" s="393"/>
      <c r="Y129" s="397"/>
      <c r="Z129" s="413">
        <v>15</v>
      </c>
      <c r="AA129" s="495"/>
      <c r="AB129" s="215"/>
      <c r="AC129" s="215"/>
      <c r="AD129" s="215"/>
    </row>
    <row r="130" spans="1:30" ht="12.95" customHeight="1" x14ac:dyDescent="0.2">
      <c r="A130" s="204" t="s">
        <v>119</v>
      </c>
      <c r="B130" s="182" t="s">
        <v>211</v>
      </c>
      <c r="C130" s="357" t="s">
        <v>124</v>
      </c>
      <c r="D130" s="356"/>
      <c r="E130" s="183" t="s">
        <v>22</v>
      </c>
      <c r="F130" s="507">
        <v>10</v>
      </c>
      <c r="G130" s="183">
        <v>1</v>
      </c>
      <c r="H130" s="179">
        <v>10</v>
      </c>
      <c r="I130" s="181"/>
      <c r="J130" s="180"/>
      <c r="K130" s="180"/>
      <c r="L130" s="180"/>
      <c r="M130" s="180"/>
      <c r="N130" s="185"/>
      <c r="O130" s="184"/>
      <c r="P130" s="180"/>
      <c r="Q130" s="180"/>
      <c r="R130" s="178"/>
      <c r="S130" s="179"/>
      <c r="T130" s="180"/>
      <c r="U130" s="180"/>
      <c r="V130" s="178"/>
      <c r="W130" s="407"/>
      <c r="X130" s="422"/>
      <c r="Y130" s="408">
        <v>10</v>
      </c>
      <c r="Z130" s="456"/>
      <c r="AA130" s="11"/>
      <c r="AB130" s="11"/>
      <c r="AC130" s="11"/>
      <c r="AD130" s="11"/>
    </row>
    <row r="131" spans="1:30" ht="12" thickBot="1" x14ac:dyDescent="0.25">
      <c r="A131" s="202" t="s">
        <v>123</v>
      </c>
      <c r="B131" s="147" t="s">
        <v>212</v>
      </c>
      <c r="C131" s="342" t="s">
        <v>124</v>
      </c>
      <c r="D131" s="339"/>
      <c r="E131" s="150" t="s">
        <v>22</v>
      </c>
      <c r="F131" s="503">
        <v>10</v>
      </c>
      <c r="G131" s="150">
        <v>1</v>
      </c>
      <c r="H131" s="147">
        <v>10</v>
      </c>
      <c r="I131" s="2"/>
      <c r="J131" s="149"/>
      <c r="K131" s="149"/>
      <c r="L131" s="149"/>
      <c r="M131" s="149"/>
      <c r="N131" s="150"/>
      <c r="O131" s="148"/>
      <c r="P131" s="151"/>
      <c r="Q131" s="151"/>
      <c r="R131" s="152"/>
      <c r="S131" s="148"/>
      <c r="T131" s="151"/>
      <c r="U131" s="151"/>
      <c r="V131" s="152"/>
      <c r="W131" s="407"/>
      <c r="X131" s="422"/>
      <c r="Y131" s="408">
        <v>10</v>
      </c>
      <c r="Z131" s="456"/>
      <c r="AA131" s="11"/>
      <c r="AB131" s="11"/>
      <c r="AC131" s="11"/>
      <c r="AD131" s="11"/>
    </row>
    <row r="132" spans="1:30" ht="22.5" x14ac:dyDescent="0.2">
      <c r="A132" s="237" t="s">
        <v>196</v>
      </c>
      <c r="B132" s="232"/>
      <c r="C132" s="233"/>
      <c r="D132" s="232"/>
      <c r="E132" s="233"/>
      <c r="F132" s="232">
        <f>SUM(F133:F143)</f>
        <v>240</v>
      </c>
      <c r="G132" s="233">
        <f>SUM(G133:G143)</f>
        <v>30</v>
      </c>
      <c r="H132" s="227">
        <f>SUM(H133:H143)</f>
        <v>25</v>
      </c>
      <c r="I132" s="238"/>
      <c r="J132" s="228">
        <f>J133+J134+J135+J136+J138+J139+J140+J142+J143</f>
        <v>215</v>
      </c>
      <c r="K132" s="228"/>
      <c r="L132" s="228"/>
      <c r="M132" s="228"/>
      <c r="N132" s="226"/>
      <c r="O132" s="239"/>
      <c r="P132" s="228"/>
      <c r="Q132" s="228"/>
      <c r="R132" s="229"/>
      <c r="S132" s="227"/>
      <c r="T132" s="228">
        <f>T133</f>
        <v>20</v>
      </c>
      <c r="U132" s="228">
        <f>U136</f>
        <v>10</v>
      </c>
      <c r="V132" s="229">
        <f>V134+V136</f>
        <v>50</v>
      </c>
      <c r="W132" s="227">
        <f>W140</f>
        <v>15</v>
      </c>
      <c r="X132" s="228">
        <f>X135+X138+X139+X140+X141+X142+X143</f>
        <v>145</v>
      </c>
      <c r="Y132" s="238"/>
      <c r="Z132" s="246"/>
      <c r="AA132" s="11"/>
      <c r="AB132" s="11"/>
      <c r="AC132" s="11"/>
      <c r="AD132" s="11"/>
    </row>
    <row r="133" spans="1:30" x14ac:dyDescent="0.2">
      <c r="A133" s="205" t="s">
        <v>69</v>
      </c>
      <c r="B133" s="35" t="s">
        <v>213</v>
      </c>
      <c r="C133" s="341" t="s">
        <v>125</v>
      </c>
      <c r="D133" s="35" t="s">
        <v>22</v>
      </c>
      <c r="E133" s="56"/>
      <c r="F133" s="506">
        <v>20</v>
      </c>
      <c r="G133" s="56">
        <v>3</v>
      </c>
      <c r="H133" s="101"/>
      <c r="I133" s="105"/>
      <c r="J133" s="103">
        <v>20</v>
      </c>
      <c r="K133" s="103"/>
      <c r="L133" s="103"/>
      <c r="M133" s="103"/>
      <c r="N133" s="142"/>
      <c r="O133" s="143"/>
      <c r="P133" s="103"/>
      <c r="Q133" s="103"/>
      <c r="R133" s="113"/>
      <c r="S133" s="101"/>
      <c r="T133" s="103">
        <v>20</v>
      </c>
      <c r="U133" s="103"/>
      <c r="V133" s="186"/>
      <c r="W133" s="459"/>
      <c r="X133" s="394"/>
      <c r="Y133" s="398"/>
      <c r="Z133" s="414"/>
      <c r="AA133" s="11"/>
      <c r="AB133" s="11"/>
      <c r="AC133" s="11"/>
      <c r="AD133" s="11"/>
    </row>
    <row r="134" spans="1:30" ht="12.95" customHeight="1" x14ac:dyDescent="0.2">
      <c r="A134" s="204" t="s">
        <v>62</v>
      </c>
      <c r="B134" s="125" t="s">
        <v>214</v>
      </c>
      <c r="C134" s="357" t="s">
        <v>125</v>
      </c>
      <c r="D134" s="356"/>
      <c r="E134" s="63" t="s">
        <v>22</v>
      </c>
      <c r="F134" s="507">
        <v>20</v>
      </c>
      <c r="G134" s="63">
        <v>3</v>
      </c>
      <c r="H134" s="57"/>
      <c r="I134" s="62"/>
      <c r="J134" s="60">
        <v>20</v>
      </c>
      <c r="K134" s="60"/>
      <c r="L134" s="60"/>
      <c r="M134" s="60"/>
      <c r="N134" s="65"/>
      <c r="O134" s="64"/>
      <c r="P134" s="60"/>
      <c r="Q134" s="60"/>
      <c r="R134" s="59"/>
      <c r="S134" s="57"/>
      <c r="T134" s="60"/>
      <c r="U134" s="60"/>
      <c r="V134" s="59">
        <v>20</v>
      </c>
      <c r="W134" s="407"/>
      <c r="X134" s="422"/>
      <c r="Y134" s="408"/>
      <c r="Z134" s="456"/>
      <c r="AA134" s="11"/>
      <c r="AB134" s="11"/>
      <c r="AC134" s="11"/>
      <c r="AD134" s="11"/>
    </row>
    <row r="135" spans="1:30" s="21" customFormat="1" ht="12.95" customHeight="1" x14ac:dyDescent="0.2">
      <c r="A135" s="209" t="s">
        <v>63</v>
      </c>
      <c r="B135" s="132" t="s">
        <v>215</v>
      </c>
      <c r="C135" s="340" t="s">
        <v>125</v>
      </c>
      <c r="D135" s="132" t="s">
        <v>22</v>
      </c>
      <c r="E135" s="107"/>
      <c r="F135" s="505">
        <v>20</v>
      </c>
      <c r="G135" s="107">
        <v>3</v>
      </c>
      <c r="H135" s="102"/>
      <c r="I135" s="115"/>
      <c r="J135" s="104">
        <v>20</v>
      </c>
      <c r="K135" s="104"/>
      <c r="L135" s="104"/>
      <c r="M135" s="104"/>
      <c r="N135" s="133"/>
      <c r="O135" s="134"/>
      <c r="P135" s="104"/>
      <c r="Q135" s="104"/>
      <c r="R135" s="114"/>
      <c r="S135" s="102"/>
      <c r="T135" s="104"/>
      <c r="U135" s="104"/>
      <c r="V135" s="114"/>
      <c r="W135" s="443"/>
      <c r="X135" s="393">
        <v>20</v>
      </c>
      <c r="Y135" s="397"/>
      <c r="Z135" s="413"/>
    </row>
    <row r="136" spans="1:30" ht="20.45" customHeight="1" x14ac:dyDescent="0.2">
      <c r="A136" s="700" t="s">
        <v>120</v>
      </c>
      <c r="B136" s="740" t="s">
        <v>216</v>
      </c>
      <c r="C136" s="741" t="s">
        <v>125</v>
      </c>
      <c r="D136" s="740"/>
      <c r="E136" s="741" t="s">
        <v>71</v>
      </c>
      <c r="F136" s="740">
        <v>40</v>
      </c>
      <c r="G136" s="17">
        <v>2</v>
      </c>
      <c r="H136" s="554">
        <v>10</v>
      </c>
      <c r="I136" s="609"/>
      <c r="J136" s="552">
        <v>30</v>
      </c>
      <c r="K136" s="552"/>
      <c r="L136" s="552"/>
      <c r="M136" s="552"/>
      <c r="N136" s="607"/>
      <c r="O136" s="613"/>
      <c r="P136" s="552"/>
      <c r="Q136" s="552"/>
      <c r="R136" s="551"/>
      <c r="S136" s="554"/>
      <c r="T136" s="552"/>
      <c r="U136" s="552">
        <v>10</v>
      </c>
      <c r="V136" s="551">
        <v>30</v>
      </c>
      <c r="W136" s="554"/>
      <c r="X136" s="552"/>
      <c r="Y136" s="609"/>
      <c r="Z136" s="607"/>
      <c r="AA136" s="11"/>
      <c r="AB136" s="11"/>
      <c r="AC136" s="11"/>
      <c r="AD136" s="11"/>
    </row>
    <row r="137" spans="1:30" ht="12.95" customHeight="1" x14ac:dyDescent="0.2">
      <c r="A137" s="737"/>
      <c r="B137" s="740"/>
      <c r="C137" s="741"/>
      <c r="D137" s="740"/>
      <c r="E137" s="741"/>
      <c r="F137" s="740"/>
      <c r="G137" s="56">
        <v>3</v>
      </c>
      <c r="H137" s="554"/>
      <c r="I137" s="609"/>
      <c r="J137" s="552"/>
      <c r="K137" s="552"/>
      <c r="L137" s="552"/>
      <c r="M137" s="552"/>
      <c r="N137" s="607"/>
      <c r="O137" s="613"/>
      <c r="P137" s="552"/>
      <c r="Q137" s="552"/>
      <c r="R137" s="551"/>
      <c r="S137" s="554"/>
      <c r="T137" s="552"/>
      <c r="U137" s="552"/>
      <c r="V137" s="551"/>
      <c r="W137" s="554"/>
      <c r="X137" s="552"/>
      <c r="Y137" s="609"/>
      <c r="Z137" s="607"/>
      <c r="AA137" s="11"/>
      <c r="AB137" s="11"/>
      <c r="AC137" s="11"/>
      <c r="AD137" s="11"/>
    </row>
    <row r="138" spans="1:30" ht="12.95" customHeight="1" x14ac:dyDescent="0.2">
      <c r="A138" s="205" t="s">
        <v>66</v>
      </c>
      <c r="B138" s="35" t="s">
        <v>217</v>
      </c>
      <c r="C138" s="341" t="s">
        <v>125</v>
      </c>
      <c r="D138" s="35" t="s">
        <v>22</v>
      </c>
      <c r="E138" s="56"/>
      <c r="F138" s="506">
        <v>25</v>
      </c>
      <c r="G138" s="56">
        <v>3</v>
      </c>
      <c r="H138" s="101"/>
      <c r="I138" s="105"/>
      <c r="J138" s="103">
        <v>25</v>
      </c>
      <c r="K138" s="103"/>
      <c r="L138" s="103"/>
      <c r="M138" s="103"/>
      <c r="N138" s="142"/>
      <c r="O138" s="143"/>
      <c r="P138" s="103"/>
      <c r="Q138" s="103"/>
      <c r="R138" s="113"/>
      <c r="S138" s="101"/>
      <c r="T138" s="103"/>
      <c r="U138" s="103"/>
      <c r="V138" s="113"/>
      <c r="W138" s="459"/>
      <c r="X138" s="394">
        <v>25</v>
      </c>
      <c r="Y138" s="398"/>
      <c r="Z138" s="414"/>
      <c r="AA138" s="11"/>
      <c r="AB138" s="11"/>
      <c r="AC138" s="11"/>
      <c r="AD138" s="11"/>
    </row>
    <row r="139" spans="1:30" ht="12.95" customHeight="1" x14ac:dyDescent="0.2">
      <c r="A139" s="213" t="s">
        <v>68</v>
      </c>
      <c r="B139" s="26" t="s">
        <v>218</v>
      </c>
      <c r="C139" s="345" t="s">
        <v>125</v>
      </c>
      <c r="D139" s="26" t="s">
        <v>22</v>
      </c>
      <c r="E139" s="84"/>
      <c r="F139" s="510">
        <v>25</v>
      </c>
      <c r="G139" s="84">
        <v>3</v>
      </c>
      <c r="H139" s="25"/>
      <c r="I139" s="74"/>
      <c r="J139" s="195">
        <v>25</v>
      </c>
      <c r="K139" s="73"/>
      <c r="L139" s="73"/>
      <c r="M139" s="73"/>
      <c r="N139" s="27"/>
      <c r="O139" s="28"/>
      <c r="P139" s="73"/>
      <c r="Q139" s="73"/>
      <c r="R139" s="77"/>
      <c r="S139" s="25"/>
      <c r="T139" s="73"/>
      <c r="U139" s="73"/>
      <c r="V139" s="77"/>
      <c r="W139" s="25"/>
      <c r="X139" s="435">
        <v>25</v>
      </c>
      <c r="Y139" s="193"/>
      <c r="Z139" s="27"/>
      <c r="AA139" s="11"/>
      <c r="AB139" s="11"/>
      <c r="AC139" s="11"/>
      <c r="AD139" s="11"/>
    </row>
    <row r="140" spans="1:30" ht="12.95" customHeight="1" x14ac:dyDescent="0.2">
      <c r="A140" s="610" t="s">
        <v>121</v>
      </c>
      <c r="B140" s="556" t="s">
        <v>219</v>
      </c>
      <c r="C140" s="553" t="s">
        <v>125</v>
      </c>
      <c r="D140" s="556" t="s">
        <v>23</v>
      </c>
      <c r="E140" s="553"/>
      <c r="F140" s="556">
        <v>30</v>
      </c>
      <c r="G140" s="16">
        <v>1</v>
      </c>
      <c r="H140" s="556">
        <v>15</v>
      </c>
      <c r="I140" s="557"/>
      <c r="J140" s="550">
        <v>15</v>
      </c>
      <c r="K140" s="550"/>
      <c r="L140" s="550"/>
      <c r="M140" s="550"/>
      <c r="N140" s="553"/>
      <c r="O140" s="554"/>
      <c r="P140" s="552"/>
      <c r="Q140" s="552"/>
      <c r="R140" s="551"/>
      <c r="S140" s="554"/>
      <c r="T140" s="552"/>
      <c r="U140" s="552"/>
      <c r="V140" s="551"/>
      <c r="W140" s="554">
        <v>15</v>
      </c>
      <c r="X140" s="552">
        <v>15</v>
      </c>
      <c r="Y140" s="609"/>
      <c r="Z140" s="607"/>
      <c r="AA140" s="11"/>
      <c r="AB140" s="11"/>
      <c r="AC140" s="11"/>
      <c r="AD140" s="11"/>
    </row>
    <row r="141" spans="1:30" ht="12.95" customHeight="1" x14ac:dyDescent="0.2">
      <c r="A141" s="610"/>
      <c r="B141" s="556"/>
      <c r="C141" s="553"/>
      <c r="D141" s="556"/>
      <c r="E141" s="553"/>
      <c r="F141" s="556"/>
      <c r="G141" s="98">
        <v>2</v>
      </c>
      <c r="H141" s="556"/>
      <c r="I141" s="557"/>
      <c r="J141" s="550"/>
      <c r="K141" s="550"/>
      <c r="L141" s="550"/>
      <c r="M141" s="550"/>
      <c r="N141" s="553"/>
      <c r="O141" s="554"/>
      <c r="P141" s="552"/>
      <c r="Q141" s="552"/>
      <c r="R141" s="551"/>
      <c r="S141" s="554"/>
      <c r="T141" s="552"/>
      <c r="U141" s="552"/>
      <c r="V141" s="551"/>
      <c r="W141" s="554"/>
      <c r="X141" s="552"/>
      <c r="Y141" s="609"/>
      <c r="Z141" s="607"/>
      <c r="AA141" s="11"/>
      <c r="AB141" s="11"/>
      <c r="AC141" s="11"/>
      <c r="AD141" s="11"/>
    </row>
    <row r="142" spans="1:30" ht="12.95" customHeight="1" x14ac:dyDescent="0.2">
      <c r="A142" s="204" t="s">
        <v>60</v>
      </c>
      <c r="B142" s="122" t="s">
        <v>220</v>
      </c>
      <c r="C142" s="343" t="s">
        <v>125</v>
      </c>
      <c r="D142" s="336" t="s">
        <v>22</v>
      </c>
      <c r="E142" s="59"/>
      <c r="F142" s="500">
        <v>30</v>
      </c>
      <c r="G142" s="59">
        <v>3</v>
      </c>
      <c r="H142" s="57"/>
      <c r="I142" s="60"/>
      <c r="J142" s="60">
        <v>30</v>
      </c>
      <c r="K142" s="60"/>
      <c r="L142" s="60"/>
      <c r="M142" s="60"/>
      <c r="N142" s="59"/>
      <c r="O142" s="57"/>
      <c r="P142" s="60"/>
      <c r="Q142" s="60"/>
      <c r="R142" s="59"/>
      <c r="S142" s="57"/>
      <c r="T142" s="60"/>
      <c r="U142" s="60"/>
      <c r="V142" s="59"/>
      <c r="W142" s="407"/>
      <c r="X142" s="422">
        <v>30</v>
      </c>
      <c r="Y142" s="422"/>
      <c r="Z142" s="411"/>
      <c r="AA142" s="11"/>
      <c r="AB142" s="11"/>
      <c r="AC142" s="11"/>
      <c r="AD142" s="11"/>
    </row>
    <row r="143" spans="1:30" ht="12.95" customHeight="1" thickBot="1" x14ac:dyDescent="0.25">
      <c r="A143" s="204" t="s">
        <v>57</v>
      </c>
      <c r="B143" s="122" t="s">
        <v>221</v>
      </c>
      <c r="C143" s="343" t="s">
        <v>125</v>
      </c>
      <c r="D143" s="336" t="s">
        <v>22</v>
      </c>
      <c r="E143" s="121"/>
      <c r="F143" s="500">
        <v>30</v>
      </c>
      <c r="G143" s="121">
        <v>4</v>
      </c>
      <c r="H143" s="117"/>
      <c r="I143" s="118"/>
      <c r="J143" s="118">
        <v>30</v>
      </c>
      <c r="K143" s="118"/>
      <c r="L143" s="118"/>
      <c r="M143" s="118"/>
      <c r="N143" s="121"/>
      <c r="O143" s="117"/>
      <c r="P143" s="118"/>
      <c r="Q143" s="118"/>
      <c r="R143" s="121"/>
      <c r="S143" s="117"/>
      <c r="T143" s="118"/>
      <c r="U143" s="118"/>
      <c r="V143" s="121"/>
      <c r="W143" s="407"/>
      <c r="X143" s="422">
        <v>30</v>
      </c>
      <c r="Y143" s="422"/>
      <c r="Z143" s="411"/>
      <c r="AA143" s="11"/>
      <c r="AB143" s="11"/>
      <c r="AC143" s="11"/>
      <c r="AD143" s="11"/>
    </row>
    <row r="144" spans="1:30" ht="20.45" customHeight="1" x14ac:dyDescent="0.2">
      <c r="A144" s="237" t="s">
        <v>195</v>
      </c>
      <c r="B144" s="232"/>
      <c r="C144" s="233"/>
      <c r="D144" s="232"/>
      <c r="E144" s="233"/>
      <c r="F144" s="232">
        <f>F145</f>
        <v>120</v>
      </c>
      <c r="G144" s="233">
        <f>SUM(G145)</f>
        <v>4</v>
      </c>
      <c r="H144" s="227"/>
      <c r="I144" s="238"/>
      <c r="J144" s="228"/>
      <c r="K144" s="228"/>
      <c r="L144" s="228"/>
      <c r="M144" s="228"/>
      <c r="N144" s="226">
        <f>N145</f>
        <v>120</v>
      </c>
      <c r="O144" s="239"/>
      <c r="P144" s="228"/>
      <c r="Q144" s="228"/>
      <c r="R144" s="229"/>
      <c r="S144" s="227"/>
      <c r="T144" s="228"/>
      <c r="U144" s="228"/>
      <c r="V144" s="229"/>
      <c r="W144" s="227"/>
      <c r="X144" s="228"/>
      <c r="Y144" s="238"/>
      <c r="Z144" s="246">
        <f>Z145</f>
        <v>120</v>
      </c>
      <c r="AA144" s="11"/>
      <c r="AB144" s="11"/>
      <c r="AC144" s="11"/>
      <c r="AD144" s="11"/>
    </row>
    <row r="145" spans="1:30" ht="12" thickBot="1" x14ac:dyDescent="0.25">
      <c r="A145" s="207" t="s">
        <v>88</v>
      </c>
      <c r="B145" s="96" t="s">
        <v>222</v>
      </c>
      <c r="C145" s="99" t="s">
        <v>126</v>
      </c>
      <c r="D145" s="96"/>
      <c r="E145" s="99" t="s">
        <v>19</v>
      </c>
      <c r="F145" s="96">
        <v>120</v>
      </c>
      <c r="G145" s="99">
        <v>4</v>
      </c>
      <c r="H145" s="96"/>
      <c r="I145" s="22"/>
      <c r="J145" s="97"/>
      <c r="K145" s="97"/>
      <c r="L145" s="97"/>
      <c r="M145" s="97"/>
      <c r="N145" s="99">
        <v>120</v>
      </c>
      <c r="O145" s="116"/>
      <c r="P145" s="111"/>
      <c r="Q145" s="111"/>
      <c r="R145" s="120"/>
      <c r="S145" s="116"/>
      <c r="T145" s="111"/>
      <c r="U145" s="111"/>
      <c r="V145" s="120"/>
      <c r="W145" s="116"/>
      <c r="X145" s="144"/>
      <c r="Y145" s="112"/>
      <c r="Z145" s="476">
        <v>120</v>
      </c>
      <c r="AA145" s="11"/>
      <c r="AB145" s="11"/>
      <c r="AC145" s="11"/>
      <c r="AD145" s="11"/>
    </row>
    <row r="146" spans="1:30" ht="12.95" customHeight="1" thickBot="1" x14ac:dyDescent="0.25">
      <c r="A146" s="250" t="s">
        <v>224</v>
      </c>
      <c r="B146" s="444"/>
      <c r="C146" s="442"/>
      <c r="D146" s="444"/>
      <c r="E146" s="442"/>
      <c r="F146" s="512">
        <f>SUM(F109+F113+F132-50)</f>
        <v>690</v>
      </c>
      <c r="G146" s="442"/>
      <c r="H146" s="444">
        <f>SUM(H109+H113+H132+H144)</f>
        <v>270</v>
      </c>
      <c r="I146" s="270"/>
      <c r="J146" s="441">
        <f>SUM(J109+J113+J132+J144)</f>
        <v>385</v>
      </c>
      <c r="K146" s="441">
        <f>K109+K113+K132+K144</f>
        <v>35</v>
      </c>
      <c r="L146" s="441"/>
      <c r="M146" s="441"/>
      <c r="N146" s="442"/>
      <c r="O146" s="562"/>
      <c r="P146" s="563"/>
      <c r="Q146" s="568">
        <f>Q109+R109+Q113+R113+Q132+R132+Q144+R144</f>
        <v>30</v>
      </c>
      <c r="R146" s="569"/>
      <c r="S146" s="562">
        <f>SUM(S109+T109+S113+T113+S132+T132+S144+T144)</f>
        <v>170</v>
      </c>
      <c r="T146" s="563"/>
      <c r="U146" s="568">
        <f>SUM(U109+V109+U113+V113+U132+V132+U144+V144)</f>
        <v>235</v>
      </c>
      <c r="V146" s="569"/>
      <c r="W146" s="562">
        <f>SUM(W113+X113+W132+X132+W144+X144)</f>
        <v>160</v>
      </c>
      <c r="X146" s="563"/>
      <c r="Y146" s="581">
        <f>Y109+Z109+Y113+Z113+Y132+Z132</f>
        <v>95</v>
      </c>
      <c r="Z146" s="582"/>
      <c r="AA146" s="11"/>
      <c r="AB146" s="11"/>
      <c r="AC146" s="11"/>
      <c r="AD146" s="11"/>
    </row>
    <row r="147" spans="1:30" s="13" customFormat="1" ht="12.95" customHeight="1" x14ac:dyDescent="0.2">
      <c r="A147" s="265" t="s">
        <v>225</v>
      </c>
      <c r="B147" s="452"/>
      <c r="C147" s="451"/>
      <c r="D147" s="452"/>
      <c r="E147" s="451"/>
      <c r="F147" s="498">
        <f>SUM(F112+F144)</f>
        <v>170</v>
      </c>
      <c r="G147" s="451"/>
      <c r="H147" s="452"/>
      <c r="I147" s="458"/>
      <c r="J147" s="450"/>
      <c r="K147" s="450"/>
      <c r="L147" s="450"/>
      <c r="M147" s="450"/>
      <c r="N147" s="451">
        <f>N112+N145</f>
        <v>170</v>
      </c>
      <c r="O147" s="766"/>
      <c r="P147" s="608"/>
      <c r="Q147" s="578"/>
      <c r="R147" s="579"/>
      <c r="S147" s="560"/>
      <c r="T147" s="561"/>
      <c r="U147" s="561"/>
      <c r="V147" s="580"/>
      <c r="W147" s="608">
        <f>SUM(W109+X109)</f>
        <v>50</v>
      </c>
      <c r="X147" s="561"/>
      <c r="Y147" s="558">
        <f>Y144+Z144</f>
        <v>120</v>
      </c>
      <c r="Z147" s="559"/>
    </row>
    <row r="148" spans="1:30" ht="12.95" customHeight="1" thickBot="1" x14ac:dyDescent="0.25">
      <c r="A148" s="271" t="s">
        <v>85</v>
      </c>
      <c r="B148" s="272"/>
      <c r="C148" s="352"/>
      <c r="D148" s="353"/>
      <c r="E148" s="274"/>
      <c r="F148" s="513"/>
      <c r="G148" s="274">
        <f>SUM(G109+G113+G132+G144)</f>
        <v>93</v>
      </c>
      <c r="H148" s="272"/>
      <c r="I148" s="275"/>
      <c r="J148" s="273"/>
      <c r="K148" s="273"/>
      <c r="L148" s="273"/>
      <c r="M148" s="273"/>
      <c r="N148" s="274"/>
      <c r="O148" s="749"/>
      <c r="P148" s="602"/>
      <c r="Q148" s="585">
        <f>G114</f>
        <v>3</v>
      </c>
      <c r="R148" s="586"/>
      <c r="S148" s="602">
        <f>SUM(G115+G117+G110+G111,G123+G124+G133)</f>
        <v>20</v>
      </c>
      <c r="T148" s="603"/>
      <c r="U148" s="603">
        <f>SUM(G134,G136:G137,G116,G118,G119:G120,G121:G122)</f>
        <v>27</v>
      </c>
      <c r="V148" s="748"/>
      <c r="W148" s="602">
        <f>SUM(G112,G135,G140:G141,G143,G142,G138:G139)</f>
        <v>23</v>
      </c>
      <c r="X148" s="603"/>
      <c r="Y148" s="598">
        <f>G144+G125+G126+G127+G128+G129+G130+G131</f>
        <v>20</v>
      </c>
      <c r="Z148" s="599"/>
      <c r="AA148" s="11"/>
      <c r="AB148" s="11"/>
      <c r="AC148" s="11"/>
      <c r="AD148" s="11"/>
    </row>
    <row r="149" spans="1:30" ht="12.95" customHeight="1" thickBot="1" x14ac:dyDescent="0.25">
      <c r="A149" s="42"/>
      <c r="B149" s="43"/>
      <c r="C149" s="43"/>
      <c r="D149" s="43"/>
      <c r="E149" s="43"/>
      <c r="F149" s="43"/>
      <c r="G149" s="43"/>
      <c r="H149" s="43"/>
      <c r="I149" s="44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5"/>
      <c r="Z149" s="486"/>
      <c r="AA149" s="11"/>
      <c r="AB149" s="11"/>
      <c r="AC149" s="11"/>
      <c r="AD149" s="11"/>
    </row>
    <row r="150" spans="1:30" ht="12.95" customHeight="1" x14ac:dyDescent="0.2">
      <c r="A150" s="276" t="s">
        <v>89</v>
      </c>
      <c r="B150" s="277"/>
      <c r="C150" s="363"/>
      <c r="D150" s="277"/>
      <c r="E150" s="278"/>
      <c r="F150" s="514">
        <f>SUM(F44+F146)</f>
        <v>1250</v>
      </c>
      <c r="G150" s="280"/>
      <c r="H150" s="279"/>
      <c r="I150" s="281"/>
      <c r="J150" s="281"/>
      <c r="K150" s="281"/>
      <c r="L150" s="281"/>
      <c r="M150" s="281"/>
      <c r="N150" s="280"/>
      <c r="O150" s="564">
        <f>SUM(O44)</f>
        <v>195</v>
      </c>
      <c r="P150" s="565"/>
      <c r="Q150" s="565">
        <f>SUM(Q44+Q146)</f>
        <v>205</v>
      </c>
      <c r="R150" s="587"/>
      <c r="S150" s="564">
        <f>SUM(S44,S146)</f>
        <v>230</v>
      </c>
      <c r="T150" s="565"/>
      <c r="U150" s="565">
        <f>SUM(U44+U146)</f>
        <v>280</v>
      </c>
      <c r="V150" s="587"/>
      <c r="W150" s="564">
        <f>SUM(W44+W146)</f>
        <v>195</v>
      </c>
      <c r="X150" s="565"/>
      <c r="Y150" s="565">
        <f>SUM(Y44,Y146)</f>
        <v>145</v>
      </c>
      <c r="Z150" s="587"/>
      <c r="AA150" s="11"/>
      <c r="AB150" s="11"/>
      <c r="AC150" s="11"/>
      <c r="AD150" s="11"/>
    </row>
    <row r="151" spans="1:30" ht="12.95" customHeight="1" x14ac:dyDescent="0.2">
      <c r="A151" s="282" t="s">
        <v>74</v>
      </c>
      <c r="B151" s="283"/>
      <c r="C151" s="285"/>
      <c r="D151" s="284"/>
      <c r="E151" s="285"/>
      <c r="F151" s="286">
        <v>200</v>
      </c>
      <c r="G151" s="287"/>
      <c r="H151" s="286"/>
      <c r="I151" s="288"/>
      <c r="J151" s="288"/>
      <c r="K151" s="288"/>
      <c r="L151" s="288"/>
      <c r="M151" s="288"/>
      <c r="N151" s="287"/>
      <c r="O151" s="604"/>
      <c r="P151" s="605"/>
      <c r="Q151" s="594"/>
      <c r="R151" s="595"/>
      <c r="S151" s="604">
        <v>30</v>
      </c>
      <c r="T151" s="605"/>
      <c r="U151" s="594"/>
      <c r="V151" s="595"/>
      <c r="W151" s="604">
        <v>50</v>
      </c>
      <c r="X151" s="605"/>
      <c r="Y151" s="594">
        <v>120</v>
      </c>
      <c r="Z151" s="595"/>
      <c r="AA151" s="11"/>
      <c r="AB151" s="11"/>
      <c r="AC151" s="11"/>
      <c r="AD151" s="11"/>
    </row>
    <row r="152" spans="1:30" s="5" customFormat="1" ht="12.95" customHeight="1" thickBot="1" x14ac:dyDescent="0.25">
      <c r="A152" s="489" t="s">
        <v>38</v>
      </c>
      <c r="B152" s="490"/>
      <c r="C152" s="491"/>
      <c r="D152" s="447">
        <v>3</v>
      </c>
      <c r="E152" s="446">
        <v>3</v>
      </c>
      <c r="F152" s="504"/>
      <c r="G152" s="446"/>
      <c r="H152" s="447"/>
      <c r="I152" s="492"/>
      <c r="J152" s="445"/>
      <c r="K152" s="445"/>
      <c r="L152" s="445"/>
      <c r="M152" s="445"/>
      <c r="N152" s="446"/>
      <c r="O152" s="593">
        <v>2</v>
      </c>
      <c r="P152" s="600"/>
      <c r="Q152" s="600">
        <v>2</v>
      </c>
      <c r="R152" s="601"/>
      <c r="S152" s="593">
        <v>1</v>
      </c>
      <c r="T152" s="600"/>
      <c r="U152" s="600">
        <v>1</v>
      </c>
      <c r="V152" s="601"/>
      <c r="W152" s="593"/>
      <c r="X152" s="600"/>
      <c r="Y152" s="750"/>
      <c r="Z152" s="751"/>
    </row>
    <row r="153" spans="1:30" ht="12.95" customHeight="1" thickBot="1" x14ac:dyDescent="0.25">
      <c r="A153" s="289" t="s">
        <v>90</v>
      </c>
      <c r="B153" s="290"/>
      <c r="C153" s="292"/>
      <c r="D153" s="291"/>
      <c r="E153" s="292"/>
      <c r="F153" s="504"/>
      <c r="G153" s="446">
        <f>SUM(G46,G148)</f>
        <v>180</v>
      </c>
      <c r="H153" s="447"/>
      <c r="I153" s="293"/>
      <c r="J153" s="445"/>
      <c r="K153" s="445"/>
      <c r="L153" s="445"/>
      <c r="M153" s="445"/>
      <c r="N153" s="446"/>
      <c r="O153" s="592">
        <f>SUM(O46)</f>
        <v>30</v>
      </c>
      <c r="P153" s="593"/>
      <c r="Q153" s="590">
        <f>SUM(Q46+Q103)</f>
        <v>30</v>
      </c>
      <c r="R153" s="591"/>
      <c r="S153" s="592">
        <f>SUM(S46,S148)</f>
        <v>30</v>
      </c>
      <c r="T153" s="593"/>
      <c r="U153" s="590">
        <f>SUM(U46,U148)</f>
        <v>30</v>
      </c>
      <c r="V153" s="591"/>
      <c r="W153" s="592">
        <f>SUM(W46,W148)</f>
        <v>30</v>
      </c>
      <c r="X153" s="593"/>
      <c r="Y153" s="596">
        <f>SUM(Y46,Y148)</f>
        <v>30</v>
      </c>
      <c r="Z153" s="597"/>
      <c r="AA153" s="11"/>
      <c r="AB153" s="11"/>
      <c r="AC153" s="11"/>
      <c r="AD153" s="11"/>
    </row>
    <row r="154" spans="1:30" ht="12.95" customHeight="1" x14ac:dyDescent="0.2">
      <c r="A154" s="307" t="s">
        <v>72</v>
      </c>
      <c r="B154" s="308"/>
      <c r="C154" s="310"/>
      <c r="D154" s="309"/>
      <c r="E154" s="310"/>
      <c r="F154" s="512"/>
      <c r="G154" s="299">
        <v>22</v>
      </c>
      <c r="H154" s="300"/>
      <c r="I154" s="311"/>
      <c r="J154" s="298"/>
      <c r="K154" s="298"/>
      <c r="L154" s="298"/>
      <c r="M154" s="298"/>
      <c r="N154" s="299"/>
      <c r="O154" s="566"/>
      <c r="P154" s="567"/>
      <c r="Q154" s="588"/>
      <c r="R154" s="589"/>
      <c r="S154" s="566"/>
      <c r="T154" s="567"/>
      <c r="U154" s="588"/>
      <c r="V154" s="589"/>
      <c r="W154" s="566"/>
      <c r="X154" s="567"/>
      <c r="Y154" s="583"/>
      <c r="Z154" s="584"/>
      <c r="AA154" s="11"/>
      <c r="AB154" s="11"/>
      <c r="AC154" s="11"/>
      <c r="AD154" s="11"/>
    </row>
    <row r="155" spans="1:30" ht="12.95" customHeight="1" x14ac:dyDescent="0.2">
      <c r="A155" s="312" t="s">
        <v>65</v>
      </c>
      <c r="B155" s="313"/>
      <c r="C155" s="315"/>
      <c r="D155" s="314"/>
      <c r="E155" s="315"/>
      <c r="F155" s="499"/>
      <c r="G155" s="297">
        <f>SUM(G148)</f>
        <v>93</v>
      </c>
      <c r="H155" s="295"/>
      <c r="I155" s="316"/>
      <c r="J155" s="296"/>
      <c r="K155" s="296"/>
      <c r="L155" s="296"/>
      <c r="M155" s="296"/>
      <c r="N155" s="297"/>
      <c r="O155" s="562"/>
      <c r="P155" s="563"/>
      <c r="Q155" s="568"/>
      <c r="R155" s="569"/>
      <c r="S155" s="562"/>
      <c r="T155" s="563"/>
      <c r="U155" s="568"/>
      <c r="V155" s="569"/>
      <c r="W155" s="562"/>
      <c r="X155" s="563"/>
      <c r="Y155" s="581"/>
      <c r="Z155" s="582"/>
      <c r="AA155" s="11"/>
      <c r="AB155" s="11"/>
      <c r="AC155" s="11"/>
      <c r="AD155" s="11"/>
    </row>
    <row r="156" spans="1:30" ht="12.95" customHeight="1" x14ac:dyDescent="0.2">
      <c r="A156" s="271" t="s">
        <v>73</v>
      </c>
      <c r="B156" s="317"/>
      <c r="C156" s="352"/>
      <c r="D156" s="353"/>
      <c r="E156" s="304"/>
      <c r="F156" s="513"/>
      <c r="G156" s="318">
        <v>8</v>
      </c>
      <c r="H156" s="317"/>
      <c r="I156" s="319"/>
      <c r="J156" s="303"/>
      <c r="K156" s="303"/>
      <c r="L156" s="303"/>
      <c r="M156" s="303"/>
      <c r="N156" s="304"/>
      <c r="O156" s="301"/>
      <c r="P156" s="302"/>
      <c r="Q156" s="305"/>
      <c r="R156" s="306"/>
      <c r="S156" s="301"/>
      <c r="T156" s="302"/>
      <c r="U156" s="305"/>
      <c r="V156" s="306"/>
      <c r="W156" s="455"/>
      <c r="X156" s="449"/>
      <c r="Y156" s="448"/>
      <c r="Z156" s="487"/>
      <c r="AA156" s="11"/>
      <c r="AB156" s="11"/>
      <c r="AC156" s="11"/>
      <c r="AD156" s="11"/>
    </row>
    <row r="157" spans="1:30" ht="12.95" customHeight="1" x14ac:dyDescent="0.2">
      <c r="A157" s="312" t="s">
        <v>147</v>
      </c>
      <c r="B157" s="320"/>
      <c r="C157" s="346"/>
      <c r="D157" s="350"/>
      <c r="E157" s="297"/>
      <c r="F157" s="295"/>
      <c r="G157" s="297">
        <v>2</v>
      </c>
      <c r="H157" s="295"/>
      <c r="I157" s="321"/>
      <c r="J157" s="296"/>
      <c r="K157" s="296"/>
      <c r="L157" s="296"/>
      <c r="M157" s="296"/>
      <c r="N157" s="297"/>
      <c r="O157" s="322"/>
      <c r="P157" s="295"/>
      <c r="Q157" s="323"/>
      <c r="R157" s="324"/>
      <c r="S157" s="322"/>
      <c r="T157" s="295"/>
      <c r="U157" s="323"/>
      <c r="V157" s="324"/>
      <c r="W157" s="562"/>
      <c r="X157" s="563"/>
      <c r="Y157" s="427"/>
      <c r="Z157" s="440"/>
      <c r="AA157" s="11"/>
      <c r="AB157" s="11"/>
      <c r="AC157" s="11"/>
      <c r="AD157" s="11"/>
    </row>
    <row r="158" spans="1:30" ht="12.95" customHeight="1" thickBot="1" x14ac:dyDescent="0.25">
      <c r="A158" s="325" t="s">
        <v>148</v>
      </c>
      <c r="B158" s="326"/>
      <c r="C158" s="327"/>
      <c r="D158" s="328"/>
      <c r="E158" s="327"/>
      <c r="F158" s="328"/>
      <c r="G158" s="329">
        <v>50</v>
      </c>
      <c r="H158" s="330"/>
      <c r="I158" s="331"/>
      <c r="J158" s="331"/>
      <c r="K158" s="331"/>
      <c r="L158" s="331"/>
      <c r="M158" s="331"/>
      <c r="N158" s="332"/>
      <c r="O158" s="742"/>
      <c r="P158" s="743"/>
      <c r="Q158" s="744"/>
      <c r="R158" s="745"/>
      <c r="S158" s="742"/>
      <c r="T158" s="743"/>
      <c r="U158" s="744"/>
      <c r="V158" s="745"/>
      <c r="W158" s="742"/>
      <c r="X158" s="743"/>
      <c r="Y158" s="744"/>
      <c r="Z158" s="745"/>
      <c r="AA158" s="11"/>
      <c r="AB158" s="11"/>
      <c r="AC158" s="11"/>
      <c r="AD158" s="11"/>
    </row>
    <row r="159" spans="1:30" ht="9.75" customHeight="1" x14ac:dyDescent="0.2">
      <c r="A159" s="214"/>
      <c r="B159" s="215"/>
      <c r="C159" s="215"/>
      <c r="D159" s="215"/>
      <c r="E159" s="215"/>
      <c r="F159" s="215"/>
      <c r="G159" s="216"/>
      <c r="H159" s="217"/>
      <c r="I159" s="217"/>
      <c r="J159" s="217"/>
      <c r="K159" s="217"/>
      <c r="L159" s="217"/>
      <c r="M159" s="217"/>
      <c r="N159" s="217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11"/>
      <c r="AB159" s="11"/>
      <c r="AC159" s="11"/>
      <c r="AD159" s="11"/>
    </row>
    <row r="160" spans="1:30" ht="12.95" customHeight="1" x14ac:dyDescent="0.2">
      <c r="A160" s="555" t="s">
        <v>127</v>
      </c>
      <c r="B160" s="555"/>
      <c r="C160" s="555"/>
      <c r="D160" s="555"/>
      <c r="E160" s="555"/>
      <c r="F160" s="555"/>
      <c r="G160" s="555"/>
      <c r="H160" s="555"/>
      <c r="I160" s="555"/>
      <c r="J160" s="555"/>
      <c r="K160" s="555"/>
      <c r="L160" s="555"/>
      <c r="M160" s="555"/>
      <c r="N160" s="555"/>
      <c r="O160" s="555"/>
      <c r="P160" s="555"/>
      <c r="Q160" s="555"/>
      <c r="R160" s="555"/>
      <c r="S160" s="555"/>
      <c r="T160" s="555"/>
      <c r="U160" s="555"/>
      <c r="V160" s="555"/>
      <c r="W160" s="555"/>
      <c r="X160" s="555"/>
      <c r="Y160" s="555"/>
      <c r="Z160" s="555"/>
      <c r="AA160" s="11"/>
      <c r="AB160" s="11"/>
      <c r="AC160" s="11"/>
      <c r="AD160" s="11"/>
    </row>
    <row r="161" spans="1:30" ht="12.95" customHeight="1" x14ac:dyDescent="0.2">
      <c r="A161" s="615" t="s">
        <v>91</v>
      </c>
      <c r="B161" s="615"/>
      <c r="C161" s="615"/>
      <c r="D161" s="615"/>
      <c r="E161" s="615"/>
      <c r="F161" s="615"/>
      <c r="G161" s="615"/>
      <c r="H161" s="615"/>
      <c r="I161" s="615"/>
      <c r="J161" s="615"/>
      <c r="K161" s="615"/>
      <c r="L161" s="615"/>
      <c r="M161" s="615"/>
      <c r="N161" s="615"/>
      <c r="O161" s="615"/>
      <c r="P161" s="615"/>
      <c r="Q161" s="615"/>
      <c r="R161" s="615"/>
      <c r="S161" s="615"/>
      <c r="T161" s="615"/>
      <c r="U161" s="615"/>
      <c r="V161" s="615"/>
      <c r="W161" s="615"/>
      <c r="X161" s="615"/>
      <c r="Y161" s="615"/>
      <c r="Z161" s="615"/>
      <c r="AA161" s="11"/>
      <c r="AB161" s="11"/>
      <c r="AC161" s="11"/>
      <c r="AD161" s="11"/>
    </row>
    <row r="162" spans="1:30" ht="12.95" customHeight="1" x14ac:dyDescent="0.2">
      <c r="A162" s="555" t="s">
        <v>149</v>
      </c>
      <c r="B162" s="555"/>
      <c r="C162" s="555"/>
      <c r="D162" s="555"/>
      <c r="E162" s="555"/>
      <c r="F162" s="555"/>
      <c r="G162" s="555"/>
      <c r="H162" s="555"/>
      <c r="I162" s="555"/>
      <c r="J162" s="555"/>
      <c r="K162" s="555"/>
      <c r="L162" s="555"/>
      <c r="M162" s="555"/>
      <c r="N162" s="555"/>
      <c r="O162" s="555"/>
      <c r="P162" s="555"/>
      <c r="Q162" s="555"/>
      <c r="R162" s="555"/>
      <c r="S162" s="555"/>
      <c r="T162" s="555"/>
      <c r="U162" s="555"/>
      <c r="V162" s="555"/>
      <c r="W162" s="555"/>
      <c r="X162" s="555"/>
      <c r="Y162" s="555"/>
      <c r="Z162" s="555"/>
      <c r="AA162" s="11"/>
      <c r="AB162" s="11"/>
      <c r="AC162" s="11"/>
      <c r="AD162" s="11"/>
    </row>
    <row r="163" spans="1:30" ht="9" customHeight="1" x14ac:dyDescent="0.2">
      <c r="A163" s="555" t="s">
        <v>226</v>
      </c>
      <c r="B163" s="555"/>
      <c r="C163" s="555"/>
      <c r="D163" s="555"/>
      <c r="E163" s="555"/>
      <c r="F163" s="555"/>
      <c r="G163" s="555"/>
      <c r="H163" s="555"/>
      <c r="I163" s="555"/>
      <c r="J163" s="555"/>
      <c r="K163" s="555"/>
      <c r="L163" s="555"/>
      <c r="M163" s="555"/>
      <c r="N163" s="555"/>
      <c r="O163" s="555"/>
      <c r="P163" s="555"/>
      <c r="Q163" s="555"/>
      <c r="R163" s="555"/>
      <c r="S163" s="555"/>
      <c r="T163" s="555"/>
      <c r="U163" s="555"/>
      <c r="V163" s="555"/>
      <c r="W163" s="555"/>
      <c r="X163" s="555"/>
      <c r="Y163" s="555"/>
      <c r="Z163" s="555"/>
      <c r="AA163" s="11"/>
      <c r="AB163" s="11"/>
      <c r="AC163" s="11"/>
      <c r="AD163" s="11"/>
    </row>
    <row r="164" spans="1:30" ht="12.95" customHeight="1" x14ac:dyDescent="0.2">
      <c r="A164" s="555" t="s">
        <v>227</v>
      </c>
      <c r="B164" s="555"/>
      <c r="C164" s="555"/>
      <c r="D164" s="555"/>
      <c r="E164" s="555"/>
      <c r="F164" s="555"/>
      <c r="G164" s="555"/>
      <c r="H164" s="555"/>
      <c r="I164" s="555"/>
      <c r="J164" s="555"/>
      <c r="K164" s="555"/>
      <c r="L164" s="555"/>
      <c r="M164" s="555"/>
      <c r="N164" s="555"/>
      <c r="O164" s="555"/>
      <c r="P164" s="555"/>
      <c r="Q164" s="555"/>
      <c r="R164" s="555"/>
      <c r="S164" s="555"/>
      <c r="T164" s="555"/>
      <c r="U164" s="555"/>
      <c r="V164" s="555"/>
      <c r="W164" s="555"/>
      <c r="X164" s="555"/>
      <c r="Y164" s="555"/>
      <c r="Z164" s="555"/>
      <c r="AA164" s="11"/>
      <c r="AB164" s="11"/>
      <c r="AC164" s="11"/>
      <c r="AD164" s="11"/>
    </row>
    <row r="165" spans="1:30" ht="12.95" customHeight="1" x14ac:dyDescent="0.2">
      <c r="A165" s="555" t="s">
        <v>234</v>
      </c>
      <c r="B165" s="555"/>
      <c r="C165" s="555"/>
      <c r="D165" s="555"/>
      <c r="E165" s="555"/>
      <c r="F165" s="555"/>
      <c r="G165" s="555"/>
      <c r="H165" s="555"/>
      <c r="I165" s="555"/>
      <c r="J165" s="555"/>
      <c r="K165" s="555"/>
      <c r="L165" s="555"/>
      <c r="M165" s="555"/>
      <c r="N165" s="555"/>
      <c r="O165" s="555"/>
      <c r="P165" s="555"/>
      <c r="Q165" s="555"/>
      <c r="R165" s="555"/>
      <c r="S165" s="555"/>
      <c r="T165" s="555"/>
      <c r="U165" s="555"/>
      <c r="V165" s="555"/>
      <c r="W165" s="555"/>
      <c r="X165" s="555"/>
      <c r="Y165" s="555"/>
      <c r="Z165" s="555"/>
      <c r="AA165" s="11"/>
      <c r="AB165" s="11"/>
      <c r="AC165" s="11"/>
      <c r="AD165" s="11"/>
    </row>
    <row r="166" spans="1:30" ht="21" customHeight="1" x14ac:dyDescent="0.2">
      <c r="A166" s="614" t="s">
        <v>150</v>
      </c>
      <c r="B166" s="614"/>
      <c r="C166" s="614"/>
      <c r="D166" s="614"/>
      <c r="E166" s="614"/>
      <c r="F166" s="614"/>
      <c r="G166" s="614"/>
      <c r="H166" s="614"/>
      <c r="I166" s="614"/>
      <c r="J166" s="614"/>
      <c r="K166" s="614"/>
      <c r="L166" s="614"/>
      <c r="M166" s="614"/>
      <c r="N166" s="614"/>
      <c r="O166" s="614"/>
      <c r="P166" s="614"/>
      <c r="Q166" s="614"/>
      <c r="R166" s="614"/>
      <c r="S166" s="614"/>
      <c r="T166" s="614"/>
      <c r="U166" s="614"/>
      <c r="V166" s="614"/>
      <c r="W166" s="614"/>
      <c r="X166" s="614"/>
      <c r="Y166" s="614"/>
      <c r="Z166" s="614"/>
      <c r="AA166" s="11"/>
      <c r="AB166" s="11"/>
      <c r="AC166" s="11"/>
      <c r="AD166" s="11"/>
    </row>
    <row r="167" spans="1:30" ht="24.95" customHeight="1" x14ac:dyDescent="0.2"/>
    <row r="168" spans="1:30" ht="12.95" customHeight="1" x14ac:dyDescent="0.2"/>
  </sheetData>
  <mergeCells count="626">
    <mergeCell ref="Z81:Z82"/>
    <mergeCell ref="D140:D141"/>
    <mergeCell ref="V67:V68"/>
    <mergeCell ref="W67:W68"/>
    <mergeCell ref="X67:X68"/>
    <mergeCell ref="Y67:Y68"/>
    <mergeCell ref="Z67:Z68"/>
    <mergeCell ref="U69:U70"/>
    <mergeCell ref="V69:V70"/>
    <mergeCell ref="Y69:Y70"/>
    <mergeCell ref="Y88:Y89"/>
    <mergeCell ref="W69:W70"/>
    <mergeCell ref="Z69:Z70"/>
    <mergeCell ref="U77:U78"/>
    <mergeCell ref="V79:V80"/>
    <mergeCell ref="W79:W80"/>
    <mergeCell ref="X79:X80"/>
    <mergeCell ref="X77:X78"/>
    <mergeCell ref="W77:W78"/>
    <mergeCell ref="Y79:Y80"/>
    <mergeCell ref="Z79:Z80"/>
    <mergeCell ref="V81:V82"/>
    <mergeCell ref="W81:W82"/>
    <mergeCell ref="X81:X82"/>
    <mergeCell ref="Y81:Y82"/>
    <mergeCell ref="W147:X147"/>
    <mergeCell ref="Y147:Z147"/>
    <mergeCell ref="Q146:R146"/>
    <mergeCell ref="S146:T146"/>
    <mergeCell ref="X90:X91"/>
    <mergeCell ref="Y90:Y91"/>
    <mergeCell ref="Z90:Z91"/>
    <mergeCell ref="U90:U91"/>
    <mergeCell ref="N107:N108"/>
    <mergeCell ref="R97:R98"/>
    <mergeCell ref="V97:V98"/>
    <mergeCell ref="V90:V91"/>
    <mergeCell ref="W97:W98"/>
    <mergeCell ref="W101:X101"/>
    <mergeCell ref="Z136:Z137"/>
    <mergeCell ref="W136:W137"/>
    <mergeCell ref="Y136:Y137"/>
    <mergeCell ref="O102:P102"/>
    <mergeCell ref="Q102:R102"/>
    <mergeCell ref="W146:X146"/>
    <mergeCell ref="O147:P147"/>
    <mergeCell ref="S107:T107"/>
    <mergeCell ref="B110:B111"/>
    <mergeCell ref="A77:A78"/>
    <mergeCell ref="C110:C111"/>
    <mergeCell ref="S88:S89"/>
    <mergeCell ref="B77:B78"/>
    <mergeCell ref="D77:D78"/>
    <mergeCell ref="E77:E78"/>
    <mergeCell ref="A97:A98"/>
    <mergeCell ref="B97:B98"/>
    <mergeCell ref="C97:C98"/>
    <mergeCell ref="D97:D98"/>
    <mergeCell ref="E97:E98"/>
    <mergeCell ref="E107:E108"/>
    <mergeCell ref="F106:F108"/>
    <mergeCell ref="D106:E106"/>
    <mergeCell ref="J107:K107"/>
    <mergeCell ref="B106:B108"/>
    <mergeCell ref="C106:C108"/>
    <mergeCell ref="D107:D108"/>
    <mergeCell ref="O101:P101"/>
    <mergeCell ref="Q103:R103"/>
    <mergeCell ref="M107:M108"/>
    <mergeCell ref="H90:H91"/>
    <mergeCell ref="F110:F111"/>
    <mergeCell ref="O148:P148"/>
    <mergeCell ref="Q151:R151"/>
    <mergeCell ref="Y77:Y78"/>
    <mergeCell ref="Z77:Z78"/>
    <mergeCell ref="Y117:Y118"/>
    <mergeCell ref="Z117:Z118"/>
    <mergeCell ref="Y152:Z152"/>
    <mergeCell ref="S152:T152"/>
    <mergeCell ref="X69:X70"/>
    <mergeCell ref="Y146:Z146"/>
    <mergeCell ref="S79:S80"/>
    <mergeCell ref="Z88:Z89"/>
    <mergeCell ref="Y107:Z107"/>
    <mergeCell ref="U151:V151"/>
    <mergeCell ref="W148:X148"/>
    <mergeCell ref="W151:X151"/>
    <mergeCell ref="X97:X98"/>
    <mergeCell ref="X88:X89"/>
    <mergeCell ref="U97:U98"/>
    <mergeCell ref="S69:S70"/>
    <mergeCell ref="T69:T70"/>
    <mergeCell ref="S81:S82"/>
    <mergeCell ref="T81:T82"/>
    <mergeCell ref="U81:U82"/>
    <mergeCell ref="A110:A111"/>
    <mergeCell ref="J136:J137"/>
    <mergeCell ref="O158:P158"/>
    <mergeCell ref="Q158:R158"/>
    <mergeCell ref="S158:T158"/>
    <mergeCell ref="U158:V158"/>
    <mergeCell ref="W158:X158"/>
    <mergeCell ref="Y158:Z158"/>
    <mergeCell ref="N110:N111"/>
    <mergeCell ref="O110:O111"/>
    <mergeCell ref="P110:P111"/>
    <mergeCell ref="Q110:Q111"/>
    <mergeCell ref="R110:R111"/>
    <mergeCell ref="S110:S111"/>
    <mergeCell ref="T110:T111"/>
    <mergeCell ref="U110:U111"/>
    <mergeCell ref="X117:X118"/>
    <mergeCell ref="W152:X152"/>
    <mergeCell ref="O154:P154"/>
    <mergeCell ref="Q153:R153"/>
    <mergeCell ref="S153:T153"/>
    <mergeCell ref="U148:V148"/>
    <mergeCell ref="O153:P153"/>
    <mergeCell ref="U154:V154"/>
    <mergeCell ref="B136:B137"/>
    <mergeCell ref="A117:A118"/>
    <mergeCell ref="C121:C122"/>
    <mergeCell ref="D121:D122"/>
    <mergeCell ref="E121:E122"/>
    <mergeCell ref="F121:F122"/>
    <mergeCell ref="H121:H122"/>
    <mergeCell ref="I121:I122"/>
    <mergeCell ref="B121:B122"/>
    <mergeCell ref="C136:C137"/>
    <mergeCell ref="E136:E137"/>
    <mergeCell ref="F136:F137"/>
    <mergeCell ref="D136:D137"/>
    <mergeCell ref="C117:C118"/>
    <mergeCell ref="C77:C78"/>
    <mergeCell ref="I77:I78"/>
    <mergeCell ref="J77:J78"/>
    <mergeCell ref="K77:K78"/>
    <mergeCell ref="L77:L78"/>
    <mergeCell ref="A90:A91"/>
    <mergeCell ref="C90:C91"/>
    <mergeCell ref="D90:D91"/>
    <mergeCell ref="E90:E91"/>
    <mergeCell ref="L90:L91"/>
    <mergeCell ref="B90:B91"/>
    <mergeCell ref="I88:I89"/>
    <mergeCell ref="J88:J89"/>
    <mergeCell ref="K88:K89"/>
    <mergeCell ref="I90:I91"/>
    <mergeCell ref="J90:J91"/>
    <mergeCell ref="K90:K91"/>
    <mergeCell ref="F90:F91"/>
    <mergeCell ref="A88:A89"/>
    <mergeCell ref="B88:B89"/>
    <mergeCell ref="C88:C89"/>
    <mergeCell ref="L86:L87"/>
    <mergeCell ref="I81:I82"/>
    <mergeCell ref="J81:J82"/>
    <mergeCell ref="F67:F68"/>
    <mergeCell ref="F88:F89"/>
    <mergeCell ref="H88:H89"/>
    <mergeCell ref="F77:F78"/>
    <mergeCell ref="H77:H78"/>
    <mergeCell ref="F49:F51"/>
    <mergeCell ref="G49:G51"/>
    <mergeCell ref="H84:H85"/>
    <mergeCell ref="D88:D89"/>
    <mergeCell ref="E88:E89"/>
    <mergeCell ref="H86:H87"/>
    <mergeCell ref="H81:H82"/>
    <mergeCell ref="H79:H80"/>
    <mergeCell ref="W50:X50"/>
    <mergeCell ref="Y50:Z50"/>
    <mergeCell ref="K38:K40"/>
    <mergeCell ref="E38:E40"/>
    <mergeCell ref="O45:P45"/>
    <mergeCell ref="Q46:R46"/>
    <mergeCell ref="A42:A43"/>
    <mergeCell ref="C42:C43"/>
    <mergeCell ref="U50:V50"/>
    <mergeCell ref="S50:T50"/>
    <mergeCell ref="W42:W43"/>
    <mergeCell ref="Y42:Y43"/>
    <mergeCell ref="I42:I43"/>
    <mergeCell ref="J42:J43"/>
    <mergeCell ref="K42:K43"/>
    <mergeCell ref="L42:L43"/>
    <mergeCell ref="M42:M43"/>
    <mergeCell ref="E50:E51"/>
    <mergeCell ref="H50:H51"/>
    <mergeCell ref="I50:I51"/>
    <mergeCell ref="J50:K50"/>
    <mergeCell ref="F42:F43"/>
    <mergeCell ref="H42:H43"/>
    <mergeCell ref="Z42:Z43"/>
    <mergeCell ref="Q45:R45"/>
    <mergeCell ref="S49:V49"/>
    <mergeCell ref="H38:H40"/>
    <mergeCell ref="W34:W35"/>
    <mergeCell ref="Y34:Y35"/>
    <mergeCell ref="A34:A35"/>
    <mergeCell ref="B34:B35"/>
    <mergeCell ref="U7:V7"/>
    <mergeCell ref="O152:P152"/>
    <mergeCell ref="Q152:R152"/>
    <mergeCell ref="M50:M51"/>
    <mergeCell ref="N50:N51"/>
    <mergeCell ref="Q50:R50"/>
    <mergeCell ref="O50:P50"/>
    <mergeCell ref="M38:M40"/>
    <mergeCell ref="N38:N40"/>
    <mergeCell ref="R38:R40"/>
    <mergeCell ref="N42:N43"/>
    <mergeCell ref="O42:O43"/>
    <mergeCell ref="P42:P43"/>
    <mergeCell ref="Q42:Q43"/>
    <mergeCell ref="R42:R43"/>
    <mergeCell ref="O44:P44"/>
    <mergeCell ref="Q44:R44"/>
    <mergeCell ref="L50:L51"/>
    <mergeCell ref="E69:E70"/>
    <mergeCell ref="F69:F70"/>
    <mergeCell ref="H69:H70"/>
    <mergeCell ref="I69:I70"/>
    <mergeCell ref="J69:J70"/>
    <mergeCell ref="Z34:Z35"/>
    <mergeCell ref="W49:Z49"/>
    <mergeCell ref="A5:Z5"/>
    <mergeCell ref="U38:U40"/>
    <mergeCell ref="U45:V45"/>
    <mergeCell ref="W45:X45"/>
    <mergeCell ref="Y45:Z45"/>
    <mergeCell ref="S46:T46"/>
    <mergeCell ref="U46:V46"/>
    <mergeCell ref="W46:X46"/>
    <mergeCell ref="Y46:Z46"/>
    <mergeCell ref="H6:N6"/>
    <mergeCell ref="Q34:Q35"/>
    <mergeCell ref="R34:R35"/>
    <mergeCell ref="S34:S35"/>
    <mergeCell ref="O7:P7"/>
    <mergeCell ref="B6:B8"/>
    <mergeCell ref="O46:P46"/>
    <mergeCell ref="B49:B51"/>
    <mergeCell ref="A38:A40"/>
    <mergeCell ref="A69:A70"/>
    <mergeCell ref="B69:B70"/>
    <mergeCell ref="C69:C70"/>
    <mergeCell ref="D69:D70"/>
    <mergeCell ref="C49:C51"/>
    <mergeCell ref="D49:E49"/>
    <mergeCell ref="B67:B68"/>
    <mergeCell ref="A67:A68"/>
    <mergeCell ref="C67:C68"/>
    <mergeCell ref="A49:A51"/>
    <mergeCell ref="D50:D51"/>
    <mergeCell ref="D42:D43"/>
    <mergeCell ref="E42:E43"/>
    <mergeCell ref="D67:D68"/>
    <mergeCell ref="E67:E68"/>
    <mergeCell ref="J67:J68"/>
    <mergeCell ref="K67:K68"/>
    <mergeCell ref="L67:L68"/>
    <mergeCell ref="H67:H68"/>
    <mergeCell ref="H49:N49"/>
    <mergeCell ref="Q69:Q70"/>
    <mergeCell ref="R69:R70"/>
    <mergeCell ref="Q7:R7"/>
    <mergeCell ref="T67:T68"/>
    <mergeCell ref="P69:P70"/>
    <mergeCell ref="N69:N70"/>
    <mergeCell ref="O69:O70"/>
    <mergeCell ref="Q38:Q40"/>
    <mergeCell ref="T34:T35"/>
    <mergeCell ref="M67:M68"/>
    <mergeCell ref="N67:N68"/>
    <mergeCell ref="O67:O68"/>
    <mergeCell ref="P67:P68"/>
    <mergeCell ref="Q67:Q68"/>
    <mergeCell ref="R67:R68"/>
    <mergeCell ref="K69:K70"/>
    <mergeCell ref="L69:L70"/>
    <mergeCell ref="S67:S68"/>
    <mergeCell ref="M69:M70"/>
    <mergeCell ref="U67:U68"/>
    <mergeCell ref="N34:N35"/>
    <mergeCell ref="C34:C35"/>
    <mergeCell ref="D34:D35"/>
    <mergeCell ref="E34:E35"/>
    <mergeCell ref="L34:L35"/>
    <mergeCell ref="I38:I40"/>
    <mergeCell ref="C38:C40"/>
    <mergeCell ref="D38:D40"/>
    <mergeCell ref="P34:P35"/>
    <mergeCell ref="M34:M35"/>
    <mergeCell ref="O38:O40"/>
    <mergeCell ref="J38:J40"/>
    <mergeCell ref="F34:F35"/>
    <mergeCell ref="H34:H35"/>
    <mergeCell ref="I34:I35"/>
    <mergeCell ref="J34:J35"/>
    <mergeCell ref="K34:K35"/>
    <mergeCell ref="F38:F40"/>
    <mergeCell ref="P38:P40"/>
    <mergeCell ref="L38:L40"/>
    <mergeCell ref="O49:R49"/>
    <mergeCell ref="O34:O35"/>
    <mergeCell ref="I67:I68"/>
    <mergeCell ref="U44:V44"/>
    <mergeCell ref="W44:X44"/>
    <mergeCell ref="Y44:Z44"/>
    <mergeCell ref="A1:Z1"/>
    <mergeCell ref="A2:Z2"/>
    <mergeCell ref="A3:Z3"/>
    <mergeCell ref="L7:L8"/>
    <mergeCell ref="M7:M8"/>
    <mergeCell ref="A6:A8"/>
    <mergeCell ref="C6:C8"/>
    <mergeCell ref="D6:E6"/>
    <mergeCell ref="F6:F8"/>
    <mergeCell ref="D7:D8"/>
    <mergeCell ref="E7:E8"/>
    <mergeCell ref="W7:X7"/>
    <mergeCell ref="W6:Z6"/>
    <mergeCell ref="Y7:Z7"/>
    <mergeCell ref="H7:H8"/>
    <mergeCell ref="I7:I8"/>
    <mergeCell ref="O6:R6"/>
    <mergeCell ref="S6:V6"/>
    <mergeCell ref="N7:N8"/>
    <mergeCell ref="B38:B40"/>
    <mergeCell ref="Z38:Z40"/>
    <mergeCell ref="A162:Z162"/>
    <mergeCell ref="G6:G8"/>
    <mergeCell ref="J7:K7"/>
    <mergeCell ref="S7:T7"/>
    <mergeCell ref="A4:Z4"/>
    <mergeCell ref="Y38:Y40"/>
    <mergeCell ref="U34:U35"/>
    <mergeCell ref="V34:V35"/>
    <mergeCell ref="S45:T45"/>
    <mergeCell ref="T38:T40"/>
    <mergeCell ref="X34:X35"/>
    <mergeCell ref="V38:V40"/>
    <mergeCell ref="W38:W40"/>
    <mergeCell ref="S38:S40"/>
    <mergeCell ref="T42:T43"/>
    <mergeCell ref="U42:U43"/>
    <mergeCell ref="V42:V43"/>
    <mergeCell ref="X42:X43"/>
    <mergeCell ref="X38:X40"/>
    <mergeCell ref="S42:S43"/>
    <mergeCell ref="S44:T44"/>
    <mergeCell ref="D117:D118"/>
    <mergeCell ref="E117:E118"/>
    <mergeCell ref="F117:F118"/>
    <mergeCell ref="A166:Z166"/>
    <mergeCell ref="A161:Z161"/>
    <mergeCell ref="S103:T103"/>
    <mergeCell ref="U103:V103"/>
    <mergeCell ref="U117:U118"/>
    <mergeCell ref="V117:V118"/>
    <mergeCell ref="W117:W118"/>
    <mergeCell ref="X136:X137"/>
    <mergeCell ref="S106:V106"/>
    <mergeCell ref="Q140:Q141"/>
    <mergeCell ref="R140:R141"/>
    <mergeCell ref="X140:X141"/>
    <mergeCell ref="Y140:Y141"/>
    <mergeCell ref="Z140:Z141"/>
    <mergeCell ref="W140:W141"/>
    <mergeCell ref="W103:X103"/>
    <mergeCell ref="Y103:Z103"/>
    <mergeCell ref="A160:Z160"/>
    <mergeCell ref="A163:Z163"/>
    <mergeCell ref="V140:V141"/>
    <mergeCell ref="A164:Z164"/>
    <mergeCell ref="A106:A108"/>
    <mergeCell ref="G106:G108"/>
    <mergeCell ref="I117:I118"/>
    <mergeCell ref="Y110:Y111"/>
    <mergeCell ref="Z110:Z111"/>
    <mergeCell ref="A121:A122"/>
    <mergeCell ref="H136:H137"/>
    <mergeCell ref="O121:O122"/>
    <mergeCell ref="P121:P122"/>
    <mergeCell ref="M121:M122"/>
    <mergeCell ref="M136:M137"/>
    <mergeCell ref="N136:N137"/>
    <mergeCell ref="Q136:Q137"/>
    <mergeCell ref="K136:K137"/>
    <mergeCell ref="I136:I137"/>
    <mergeCell ref="X121:X122"/>
    <mergeCell ref="Y121:Y122"/>
    <mergeCell ref="U121:U122"/>
    <mergeCell ref="V121:V122"/>
    <mergeCell ref="X110:X111"/>
    <mergeCell ref="O136:O137"/>
    <mergeCell ref="N121:N122"/>
    <mergeCell ref="A136:A137"/>
    <mergeCell ref="D110:D111"/>
    <mergeCell ref="E110:E111"/>
    <mergeCell ref="H110:H111"/>
    <mergeCell ref="I110:I111"/>
    <mergeCell ref="A140:A141"/>
    <mergeCell ref="C140:C141"/>
    <mergeCell ref="P140:P141"/>
    <mergeCell ref="S140:S141"/>
    <mergeCell ref="B140:B141"/>
    <mergeCell ref="J140:J141"/>
    <mergeCell ref="K140:K141"/>
    <mergeCell ref="O103:P103"/>
    <mergeCell ref="T97:T98"/>
    <mergeCell ref="J117:J118"/>
    <mergeCell ref="K117:K118"/>
    <mergeCell ref="J121:J122"/>
    <mergeCell ref="E140:E141"/>
    <mergeCell ref="F140:F141"/>
    <mergeCell ref="H140:H141"/>
    <mergeCell ref="L140:L141"/>
    <mergeCell ref="M140:M141"/>
    <mergeCell ref="N140:N141"/>
    <mergeCell ref="I140:I141"/>
    <mergeCell ref="K121:K122"/>
    <mergeCell ref="L117:L118"/>
    <mergeCell ref="Q117:Q118"/>
    <mergeCell ref="L121:L122"/>
    <mergeCell ref="P136:P137"/>
    <mergeCell ref="O151:P151"/>
    <mergeCell ref="U107:V107"/>
    <mergeCell ref="R117:R118"/>
    <mergeCell ref="S117:S118"/>
    <mergeCell ref="T117:T118"/>
    <mergeCell ref="Q107:R107"/>
    <mergeCell ref="Z97:Z98"/>
    <mergeCell ref="S97:S98"/>
    <mergeCell ref="U101:V101"/>
    <mergeCell ref="S102:T102"/>
    <mergeCell ref="U102:V102"/>
    <mergeCell ref="W102:X102"/>
    <mergeCell ref="Y102:Z102"/>
    <mergeCell ref="Q121:Q122"/>
    <mergeCell ref="R121:R122"/>
    <mergeCell ref="Y97:Y98"/>
    <mergeCell ref="Q101:R101"/>
    <mergeCell ref="W107:X107"/>
    <mergeCell ref="T121:T122"/>
    <mergeCell ref="O140:O141"/>
    <mergeCell ref="V110:V111"/>
    <mergeCell ref="W110:W111"/>
    <mergeCell ref="W106:Z106"/>
    <mergeCell ref="W121:W122"/>
    <mergeCell ref="Y155:Z155"/>
    <mergeCell ref="Y154:Z154"/>
    <mergeCell ref="Q148:R148"/>
    <mergeCell ref="U150:V150"/>
    <mergeCell ref="W150:X150"/>
    <mergeCell ref="Q154:R154"/>
    <mergeCell ref="Y150:Z150"/>
    <mergeCell ref="U153:V153"/>
    <mergeCell ref="W153:X153"/>
    <mergeCell ref="U155:V155"/>
    <mergeCell ref="W155:X155"/>
    <mergeCell ref="S155:T155"/>
    <mergeCell ref="Q150:R150"/>
    <mergeCell ref="S150:T150"/>
    <mergeCell ref="Y151:Z151"/>
    <mergeCell ref="Y153:Z153"/>
    <mergeCell ref="Y148:Z148"/>
    <mergeCell ref="U152:V152"/>
    <mergeCell ref="S148:T148"/>
    <mergeCell ref="S151:T151"/>
    <mergeCell ref="W154:X154"/>
    <mergeCell ref="Q147:R147"/>
    <mergeCell ref="S147:T147"/>
    <mergeCell ref="U147:V147"/>
    <mergeCell ref="V136:V137"/>
    <mergeCell ref="R136:R137"/>
    <mergeCell ref="S136:S137"/>
    <mergeCell ref="T136:T137"/>
    <mergeCell ref="U136:U137"/>
    <mergeCell ref="U140:U141"/>
    <mergeCell ref="U146:V146"/>
    <mergeCell ref="T140:T141"/>
    <mergeCell ref="O106:R106"/>
    <mergeCell ref="M117:M118"/>
    <mergeCell ref="N117:N118"/>
    <mergeCell ref="P117:P118"/>
    <mergeCell ref="H106:N106"/>
    <mergeCell ref="O107:P107"/>
    <mergeCell ref="H107:H108"/>
    <mergeCell ref="I107:I108"/>
    <mergeCell ref="L107:L108"/>
    <mergeCell ref="H117:H118"/>
    <mergeCell ref="J110:J111"/>
    <mergeCell ref="K110:K111"/>
    <mergeCell ref="L110:L111"/>
    <mergeCell ref="M110:M111"/>
    <mergeCell ref="A165:Z165"/>
    <mergeCell ref="B117:B118"/>
    <mergeCell ref="F97:F98"/>
    <mergeCell ref="H97:H98"/>
    <mergeCell ref="I97:I98"/>
    <mergeCell ref="J97:J98"/>
    <mergeCell ref="L97:L98"/>
    <mergeCell ref="M97:M98"/>
    <mergeCell ref="N97:N98"/>
    <mergeCell ref="O97:O98"/>
    <mergeCell ref="P97:P98"/>
    <mergeCell ref="Y101:Z101"/>
    <mergeCell ref="S101:T101"/>
    <mergeCell ref="Q97:Q98"/>
    <mergeCell ref="W157:X157"/>
    <mergeCell ref="S121:S122"/>
    <mergeCell ref="L136:L137"/>
    <mergeCell ref="O150:P150"/>
    <mergeCell ref="O117:O118"/>
    <mergeCell ref="O155:P155"/>
    <mergeCell ref="O146:P146"/>
    <mergeCell ref="Z121:Z122"/>
    <mergeCell ref="S154:T154"/>
    <mergeCell ref="Q155:R155"/>
    <mergeCell ref="S90:S91"/>
    <mergeCell ref="T90:T91"/>
    <mergeCell ref="M90:M91"/>
    <mergeCell ref="W90:W91"/>
    <mergeCell ref="L88:L89"/>
    <mergeCell ref="M88:M89"/>
    <mergeCell ref="N88:N89"/>
    <mergeCell ref="O88:O89"/>
    <mergeCell ref="P88:P89"/>
    <mergeCell ref="T88:T89"/>
    <mergeCell ref="U88:U89"/>
    <mergeCell ref="V88:V89"/>
    <mergeCell ref="W88:W89"/>
    <mergeCell ref="Q88:Q89"/>
    <mergeCell ref="R88:R89"/>
    <mergeCell ref="K97:K98"/>
    <mergeCell ref="K81:K82"/>
    <mergeCell ref="L81:L82"/>
    <mergeCell ref="M81:M82"/>
    <mergeCell ref="N81:N82"/>
    <mergeCell ref="O81:O82"/>
    <mergeCell ref="P81:P82"/>
    <mergeCell ref="Q81:Q82"/>
    <mergeCell ref="R81:R82"/>
    <mergeCell ref="R84:R85"/>
    <mergeCell ref="R90:R91"/>
    <mergeCell ref="Q90:Q91"/>
    <mergeCell ref="N90:N91"/>
    <mergeCell ref="O90:O91"/>
    <mergeCell ref="P90:P91"/>
    <mergeCell ref="U84:U85"/>
    <mergeCell ref="K86:K87"/>
    <mergeCell ref="P86:P87"/>
    <mergeCell ref="T77:T78"/>
    <mergeCell ref="Q79:Q80"/>
    <mergeCell ref="R79:R80"/>
    <mergeCell ref="S77:S78"/>
    <mergeCell ref="V77:V78"/>
    <mergeCell ref="Q77:Q78"/>
    <mergeCell ref="U79:U80"/>
    <mergeCell ref="O77:O78"/>
    <mergeCell ref="R77:R78"/>
    <mergeCell ref="M77:M78"/>
    <mergeCell ref="N77:N78"/>
    <mergeCell ref="P77:P78"/>
    <mergeCell ref="Q84:Q85"/>
    <mergeCell ref="M86:M87"/>
    <mergeCell ref="N86:N87"/>
    <mergeCell ref="O86:O87"/>
    <mergeCell ref="O84:O85"/>
    <mergeCell ref="P84:P85"/>
    <mergeCell ref="S84:S85"/>
    <mergeCell ref="T84:T85"/>
    <mergeCell ref="I79:I80"/>
    <mergeCell ref="J79:J80"/>
    <mergeCell ref="K79:K80"/>
    <mergeCell ref="L79:L80"/>
    <mergeCell ref="M79:M80"/>
    <mergeCell ref="N79:N80"/>
    <mergeCell ref="O79:O80"/>
    <mergeCell ref="P79:P80"/>
    <mergeCell ref="T79:T80"/>
    <mergeCell ref="A79:A80"/>
    <mergeCell ref="B79:B80"/>
    <mergeCell ref="C79:C80"/>
    <mergeCell ref="F79:F80"/>
    <mergeCell ref="A86:A87"/>
    <mergeCell ref="B86:B87"/>
    <mergeCell ref="C86:C87"/>
    <mergeCell ref="F86:F87"/>
    <mergeCell ref="D81:D82"/>
    <mergeCell ref="D86:D87"/>
    <mergeCell ref="D84:D85"/>
    <mergeCell ref="A81:A82"/>
    <mergeCell ref="B81:B82"/>
    <mergeCell ref="C81:C82"/>
    <mergeCell ref="F81:F82"/>
    <mergeCell ref="A84:A85"/>
    <mergeCell ref="B84:B85"/>
    <mergeCell ref="C84:C85"/>
    <mergeCell ref="D79:D80"/>
    <mergeCell ref="I86:I87"/>
    <mergeCell ref="J86:J87"/>
    <mergeCell ref="V84:V85"/>
    <mergeCell ref="W84:W85"/>
    <mergeCell ref="X84:X85"/>
    <mergeCell ref="Y84:Y85"/>
    <mergeCell ref="Z84:Z85"/>
    <mergeCell ref="F84:F85"/>
    <mergeCell ref="Z86:Z87"/>
    <mergeCell ref="Q86:Q87"/>
    <mergeCell ref="R86:R87"/>
    <mergeCell ref="S86:S87"/>
    <mergeCell ref="U86:U87"/>
    <mergeCell ref="T86:T87"/>
    <mergeCell ref="V86:V87"/>
    <mergeCell ref="W86:W87"/>
    <mergeCell ref="X86:X87"/>
    <mergeCell ref="Y86:Y87"/>
    <mergeCell ref="I84:I85"/>
    <mergeCell ref="J84:J85"/>
    <mergeCell ref="K84:K85"/>
    <mergeCell ref="L84:L85"/>
    <mergeCell ref="M84:M85"/>
    <mergeCell ref="N84:N85"/>
  </mergeCells>
  <phoneticPr fontId="1" type="noConversion"/>
  <pageMargins left="0.59055118110236227" right="0.59055118110236227" top="0.19685039370078741" bottom="0.19685039370078741" header="0" footer="0"/>
  <pageSetup paperSize="9" scale="69" fitToHeight="0" orientation="landscape" verticalDpi="300" r:id="rId1"/>
  <rowBreaks count="2" manualBreakCount="2">
    <brk id="47" max="25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 I stopnia ST</vt:lpstr>
      <vt:lpstr>'Pedagogika I stopnia 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Małgorzata Kwidzińska</cp:lastModifiedBy>
  <cp:lastPrinted>2019-08-28T15:56:58Z</cp:lastPrinted>
  <dcterms:created xsi:type="dcterms:W3CDTF">1997-02-26T13:46:56Z</dcterms:created>
  <dcterms:modified xsi:type="dcterms:W3CDTF">2020-02-25T08:57:25Z</dcterms:modified>
</cp:coreProperties>
</file>