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404\Desktop\"/>
    </mc:Choice>
  </mc:AlternateContent>
  <xr:revisionPtr revIDLastSave="0" documentId="13_ncr:1_{7962411E-5E4F-44A4-A84A-ED37D1AF3B9A}" xr6:coauthVersionLast="43" xr6:coauthVersionMax="43" xr10:uidLastSave="{00000000-0000-0000-0000-000000000000}"/>
  <bookViews>
    <workbookView xWindow="3645" yWindow="1635" windowWidth="21600" windowHeight="11385" tabRatio="500" xr2:uid="{00000000-000D-0000-FFFF-FFFF00000000}"/>
  </bookViews>
  <sheets>
    <sheet name="PSpecIstDz" sheetId="1" r:id="rId1"/>
    <sheet name="Arkusz1" sheetId="2" r:id="rId2"/>
    <sheet name="Arkusz2" sheetId="3" r:id="rId3"/>
  </sheets>
  <definedNames>
    <definedName name="_xlnm.Print_Area" localSheetId="0">PSpecIstDz!$A$1:$AI$268</definedName>
    <definedName name="Print_Area_0" localSheetId="0">PSpecIstDz!$A$1:$AB$268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0" i="1" l="1"/>
  <c r="X100" i="1"/>
  <c r="AH259" i="1"/>
  <c r="AH258" i="1"/>
  <c r="AH257" i="1"/>
  <c r="AF259" i="1"/>
  <c r="AF258" i="1"/>
  <c r="AF257" i="1"/>
  <c r="AD259" i="1"/>
  <c r="AD258" i="1"/>
  <c r="AD257" i="1"/>
  <c r="AB259" i="1"/>
  <c r="AB258" i="1"/>
  <c r="AB257" i="1"/>
  <c r="R259" i="1"/>
  <c r="R258" i="1"/>
  <c r="P259" i="1"/>
  <c r="P258" i="1"/>
  <c r="Z259" i="1"/>
  <c r="Z258" i="1"/>
  <c r="Z257" i="1"/>
  <c r="X259" i="1"/>
  <c r="X258" i="1"/>
  <c r="X257" i="1"/>
  <c r="V259" i="1"/>
  <c r="V258" i="1"/>
  <c r="V257" i="1"/>
  <c r="T259" i="1"/>
  <c r="T258" i="1"/>
  <c r="T257" i="1"/>
  <c r="R257" i="1"/>
  <c r="P257" i="1"/>
  <c r="D259" i="1"/>
  <c r="C259" i="1"/>
  <c r="D258" i="1"/>
  <c r="C258" i="1"/>
  <c r="D257" i="1"/>
  <c r="C257" i="1"/>
  <c r="V100" i="1" l="1"/>
  <c r="V242" i="1" s="1"/>
  <c r="V254" i="1" s="1"/>
  <c r="T100" i="1"/>
  <c r="T242" i="1" s="1"/>
  <c r="R100" i="1"/>
  <c r="R242" i="1" s="1"/>
  <c r="P100" i="1"/>
  <c r="Z242" i="1"/>
  <c r="AF237" i="1"/>
  <c r="AD237" i="1"/>
  <c r="AF196" i="1"/>
  <c r="AD196" i="1"/>
  <c r="AF147" i="1"/>
  <c r="AD147" i="1"/>
  <c r="AB147" i="1"/>
  <c r="X242" i="1"/>
  <c r="X252" i="1" s="1"/>
  <c r="AF100" i="1"/>
  <c r="AD100" i="1"/>
  <c r="AB100" i="1"/>
  <c r="AH100" i="1"/>
  <c r="G98" i="1"/>
  <c r="T254" i="1" l="1"/>
  <c r="T256" i="1"/>
  <c r="T252" i="1"/>
  <c r="R252" i="1"/>
  <c r="R256" i="1"/>
  <c r="R254" i="1"/>
  <c r="Z254" i="1"/>
  <c r="Z256" i="1"/>
  <c r="Z252" i="1"/>
  <c r="X256" i="1"/>
  <c r="X254" i="1"/>
  <c r="V252" i="1"/>
  <c r="V256" i="1"/>
  <c r="AH237" i="1"/>
  <c r="AB237" i="1"/>
  <c r="AH196" i="1"/>
  <c r="AB196" i="1"/>
  <c r="AH147" i="1"/>
  <c r="AF146" i="1"/>
  <c r="E146" i="1" l="1"/>
  <c r="AH236" i="1" l="1"/>
  <c r="AF236" i="1"/>
  <c r="AD236" i="1"/>
  <c r="AB236" i="1"/>
  <c r="Z236" i="1"/>
  <c r="X236" i="1"/>
  <c r="V236" i="1"/>
  <c r="T236" i="1"/>
  <c r="R236" i="1"/>
  <c r="P236" i="1"/>
  <c r="N236" i="1"/>
  <c r="N247" i="1" s="1"/>
  <c r="M236" i="1"/>
  <c r="M247" i="1" s="1"/>
  <c r="L236" i="1"/>
  <c r="L247" i="1" s="1"/>
  <c r="K236" i="1"/>
  <c r="K247" i="1" s="1"/>
  <c r="I236" i="1"/>
  <c r="I247" i="1" s="1"/>
  <c r="G237" i="1"/>
  <c r="G196" i="1"/>
  <c r="AB146" i="1"/>
  <c r="O85" i="1"/>
  <c r="H21" i="1" l="1"/>
  <c r="E21" i="1"/>
  <c r="AH248" i="1"/>
  <c r="AF248" i="1"/>
  <c r="AD248" i="1"/>
  <c r="AB248" i="1"/>
  <c r="Z248" i="1"/>
  <c r="X248" i="1"/>
  <c r="V248" i="1"/>
  <c r="T248" i="1"/>
  <c r="R248" i="1"/>
  <c r="P248" i="1"/>
  <c r="AH246" i="1"/>
  <c r="AF246" i="1"/>
  <c r="AD246" i="1"/>
  <c r="AB246" i="1"/>
  <c r="Z246" i="1"/>
  <c r="X246" i="1"/>
  <c r="V246" i="1"/>
  <c r="T246" i="1"/>
  <c r="R246" i="1"/>
  <c r="P246" i="1"/>
  <c r="AH244" i="1"/>
  <c r="AF244" i="1"/>
  <c r="AD244" i="1"/>
  <c r="AB244" i="1"/>
  <c r="Z244" i="1"/>
  <c r="X244" i="1"/>
  <c r="V244" i="1"/>
  <c r="T244" i="1"/>
  <c r="R244" i="1"/>
  <c r="P244" i="1"/>
  <c r="P242" i="1"/>
  <c r="AB242" i="1"/>
  <c r="G147" i="1"/>
  <c r="G244" i="1" s="1"/>
  <c r="G250" i="1"/>
  <c r="F5" i="2" s="1"/>
  <c r="E249" i="1"/>
  <c r="G248" i="1"/>
  <c r="F21" i="2"/>
  <c r="AG20" i="2"/>
  <c r="Y20" i="2"/>
  <c r="E20" i="2"/>
  <c r="AG19" i="2"/>
  <c r="AE19" i="2"/>
  <c r="AC19" i="2"/>
  <c r="AA19" i="2"/>
  <c r="Y19" i="2"/>
  <c r="W19" i="2"/>
  <c r="U19" i="2"/>
  <c r="S19" i="2"/>
  <c r="F19" i="2"/>
  <c r="AG18" i="2"/>
  <c r="AE18" i="2"/>
  <c r="AC18" i="2"/>
  <c r="AA18" i="2"/>
  <c r="Y18" i="2"/>
  <c r="W18" i="2"/>
  <c r="U18" i="2"/>
  <c r="S18" i="2"/>
  <c r="E18" i="2"/>
  <c r="AE17" i="2"/>
  <c r="AC17" i="2"/>
  <c r="AA17" i="2"/>
  <c r="W17" i="2"/>
  <c r="U17" i="2"/>
  <c r="S17" i="2"/>
  <c r="F17" i="2"/>
  <c r="AC16" i="2"/>
  <c r="U16" i="2"/>
  <c r="E16" i="2"/>
  <c r="AG15" i="2"/>
  <c r="AE15" i="2"/>
  <c r="AE23" i="2" s="1"/>
  <c r="AC15" i="2"/>
  <c r="AA15" i="2"/>
  <c r="Y15" i="2"/>
  <c r="W15" i="2"/>
  <c r="U15" i="2"/>
  <c r="S15" i="2"/>
  <c r="Q15" i="2"/>
  <c r="Q23" i="2" s="1"/>
  <c r="O15" i="2"/>
  <c r="O23" i="2" s="1"/>
  <c r="F15" i="2"/>
  <c r="AG14" i="2"/>
  <c r="AE14" i="2"/>
  <c r="AC14" i="2"/>
  <c r="AA14" i="2"/>
  <c r="Y14" i="2"/>
  <c r="W14" i="2"/>
  <c r="U14" i="2"/>
  <c r="S14" i="2"/>
  <c r="Q14" i="2"/>
  <c r="Q22" i="2" s="1"/>
  <c r="O14" i="2"/>
  <c r="O22" i="2" s="1"/>
  <c r="E14" i="2"/>
  <c r="F9" i="2"/>
  <c r="AG8" i="2"/>
  <c r="AG17" i="2" s="1"/>
  <c r="Y8" i="2"/>
  <c r="Y17" i="2" s="1"/>
  <c r="E8" i="2"/>
  <c r="AG7" i="2"/>
  <c r="AG16" i="2" s="1"/>
  <c r="AE7" i="2"/>
  <c r="AE16" i="2" s="1"/>
  <c r="AC7" i="2"/>
  <c r="AA7" i="2"/>
  <c r="AA16" i="2" s="1"/>
  <c r="Y7" i="2"/>
  <c r="Y16" i="2" s="1"/>
  <c r="W7" i="2"/>
  <c r="W16" i="2" s="1"/>
  <c r="U7" i="2"/>
  <c r="S7" i="2"/>
  <c r="S16" i="2" s="1"/>
  <c r="F7" i="2"/>
  <c r="AG6" i="2"/>
  <c r="AE6" i="2"/>
  <c r="AC6" i="2"/>
  <c r="AA6" i="2"/>
  <c r="Y6" i="2"/>
  <c r="W6" i="2"/>
  <c r="U6" i="2"/>
  <c r="S6" i="2"/>
  <c r="E6" i="2"/>
  <c r="AG3" i="2"/>
  <c r="AE3" i="2"/>
  <c r="AC3" i="2"/>
  <c r="AA3" i="2"/>
  <c r="Y3" i="2"/>
  <c r="W3" i="2"/>
  <c r="U3" i="2"/>
  <c r="S3" i="2"/>
  <c r="Q3" i="2"/>
  <c r="Q11" i="2" s="1"/>
  <c r="O3" i="2"/>
  <c r="O11" i="2" s="1"/>
  <c r="F3" i="2"/>
  <c r="AG2" i="2"/>
  <c r="AE2" i="2"/>
  <c r="AC2" i="2"/>
  <c r="AA2" i="2"/>
  <c r="Y2" i="2"/>
  <c r="W2" i="2"/>
  <c r="U2" i="2"/>
  <c r="S2" i="2"/>
  <c r="Q2" i="2"/>
  <c r="Q10" i="2" s="1"/>
  <c r="O2" i="2"/>
  <c r="O10" i="2" s="1"/>
  <c r="E2" i="2"/>
  <c r="R195" i="1"/>
  <c r="R245" i="1" s="1"/>
  <c r="P195" i="1"/>
  <c r="P245" i="1" s="1"/>
  <c r="R247" i="1"/>
  <c r="P247" i="1"/>
  <c r="T247" i="1"/>
  <c r="V247" i="1"/>
  <c r="X247" i="1"/>
  <c r="Z247" i="1"/>
  <c r="AB247" i="1"/>
  <c r="AD247" i="1"/>
  <c r="AH247" i="1"/>
  <c r="AF247" i="1"/>
  <c r="E29" i="1"/>
  <c r="R146" i="1"/>
  <c r="R243" i="1" s="1"/>
  <c r="P146" i="1"/>
  <c r="P243" i="1" s="1"/>
  <c r="AH146" i="1"/>
  <c r="AH243" i="1" s="1"/>
  <c r="AF243" i="1"/>
  <c r="AD146" i="1"/>
  <c r="AD243" i="1" s="1"/>
  <c r="AB243" i="1"/>
  <c r="N195" i="1"/>
  <c r="N245" i="1" s="1"/>
  <c r="H195" i="1"/>
  <c r="H245" i="1" s="1"/>
  <c r="J195" i="1"/>
  <c r="J245" i="1" s="1"/>
  <c r="AH195" i="1"/>
  <c r="AH245" i="1" s="1"/>
  <c r="AF195" i="1"/>
  <c r="AF245" i="1" s="1"/>
  <c r="AD195" i="1"/>
  <c r="AD245" i="1" s="1"/>
  <c r="AB195" i="1"/>
  <c r="AB245" i="1" s="1"/>
  <c r="Z195" i="1"/>
  <c r="Z245" i="1" s="1"/>
  <c r="X195" i="1"/>
  <c r="X245" i="1" s="1"/>
  <c r="V195" i="1"/>
  <c r="V245" i="1" s="1"/>
  <c r="T195" i="1"/>
  <c r="T245" i="1" s="1"/>
  <c r="O195" i="1"/>
  <c r="O245" i="1" s="1"/>
  <c r="M195" i="1"/>
  <c r="M245" i="1" s="1"/>
  <c r="L195" i="1"/>
  <c r="L245" i="1" s="1"/>
  <c r="K195" i="1"/>
  <c r="K245" i="1" s="1"/>
  <c r="I195" i="1"/>
  <c r="I245" i="1" s="1"/>
  <c r="X146" i="1"/>
  <c r="X243" i="1" s="1"/>
  <c r="V146" i="1"/>
  <c r="V243" i="1" s="1"/>
  <c r="Z146" i="1"/>
  <c r="Z243" i="1" s="1"/>
  <c r="T146" i="1"/>
  <c r="T243" i="1" s="1"/>
  <c r="O146" i="1"/>
  <c r="O243" i="1" s="1"/>
  <c r="N146" i="1"/>
  <c r="N243" i="1" s="1"/>
  <c r="M146" i="1"/>
  <c r="M243" i="1" s="1"/>
  <c r="L146" i="1"/>
  <c r="L243" i="1" s="1"/>
  <c r="K146" i="1"/>
  <c r="K243" i="1" s="1"/>
  <c r="J146" i="1"/>
  <c r="J243" i="1" s="1"/>
  <c r="I146" i="1"/>
  <c r="I243" i="1" s="1"/>
  <c r="H146" i="1"/>
  <c r="H243" i="1" s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L92" i="1"/>
  <c r="M92" i="1"/>
  <c r="K92" i="1"/>
  <c r="H92" i="1"/>
  <c r="G92" i="1"/>
  <c r="O29" i="1"/>
  <c r="N21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N85" i="1"/>
  <c r="M85" i="1"/>
  <c r="L85" i="1"/>
  <c r="K85" i="1"/>
  <c r="N74" i="1"/>
  <c r="M74" i="1"/>
  <c r="L74" i="1"/>
  <c r="K74" i="1"/>
  <c r="G85" i="1"/>
  <c r="G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Q29" i="1"/>
  <c r="N29" i="1"/>
  <c r="M29" i="1"/>
  <c r="L29" i="1"/>
  <c r="K29" i="1"/>
  <c r="I29" i="1"/>
  <c r="G29" i="1"/>
  <c r="O21" i="1"/>
  <c r="M21" i="1"/>
  <c r="L21" i="1"/>
  <c r="K21" i="1"/>
  <c r="G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U21" i="1"/>
  <c r="V21" i="1"/>
  <c r="T21" i="1"/>
  <c r="T29" i="1"/>
  <c r="S29" i="1"/>
  <c r="R29" i="1"/>
  <c r="P29" i="1"/>
  <c r="S21" i="1"/>
  <c r="R21" i="1"/>
  <c r="E98" i="1"/>
  <c r="I21" i="1"/>
  <c r="J29" i="1"/>
  <c r="H29" i="1"/>
  <c r="J92" i="1"/>
  <c r="I92" i="1"/>
  <c r="E92" i="1"/>
  <c r="Y158" i="3"/>
  <c r="X158" i="3"/>
  <c r="R158" i="3"/>
  <c r="Q158" i="3"/>
  <c r="P158" i="3"/>
  <c r="I158" i="3"/>
  <c r="H158" i="3"/>
  <c r="G158" i="3"/>
  <c r="F158" i="3"/>
  <c r="E158" i="3"/>
  <c r="Z148" i="3"/>
  <c r="X148" i="3"/>
  <c r="V148" i="3"/>
  <c r="T148" i="3"/>
  <c r="N148" i="3"/>
  <c r="I148" i="3"/>
  <c r="F148" i="3"/>
  <c r="E148" i="3"/>
  <c r="X131" i="3"/>
  <c r="W131" i="3"/>
  <c r="V131" i="3"/>
  <c r="U131" i="3"/>
  <c r="T131" i="3"/>
  <c r="S131" i="3"/>
  <c r="I131" i="3"/>
  <c r="H131" i="3"/>
  <c r="G131" i="3"/>
  <c r="F131" i="3"/>
  <c r="E131" i="3"/>
  <c r="AG5" i="2"/>
  <c r="AE5" i="2"/>
  <c r="AC5" i="2"/>
  <c r="AA5" i="2"/>
  <c r="Y5" i="2"/>
  <c r="W5" i="2"/>
  <c r="U5" i="2"/>
  <c r="S5" i="2"/>
  <c r="AG4" i="2"/>
  <c r="AE4" i="2"/>
  <c r="AC4" i="2"/>
  <c r="AA4" i="2"/>
  <c r="Y4" i="2"/>
  <c r="W4" i="2"/>
  <c r="U4" i="2"/>
  <c r="S4" i="2"/>
  <c r="E4" i="2"/>
  <c r="O236" i="1"/>
  <c r="O247" i="1" s="1"/>
  <c r="J236" i="1"/>
  <c r="J247" i="1" s="1"/>
  <c r="H236" i="1"/>
  <c r="H247" i="1" s="1"/>
  <c r="E236" i="1"/>
  <c r="E247" i="1" s="1"/>
  <c r="E195" i="1"/>
  <c r="E245" i="1" s="1"/>
  <c r="G246" i="1"/>
  <c r="E243" i="1"/>
  <c r="AH242" i="1"/>
  <c r="AF242" i="1"/>
  <c r="AD242" i="1"/>
  <c r="J85" i="1"/>
  <c r="I85" i="1"/>
  <c r="H85" i="1"/>
  <c r="E85" i="1"/>
  <c r="J74" i="1"/>
  <c r="I74" i="1"/>
  <c r="H74" i="1"/>
  <c r="E74" i="1"/>
  <c r="Q21" i="1"/>
  <c r="P21" i="1"/>
  <c r="J21" i="1"/>
  <c r="E22" i="2" l="1"/>
  <c r="AB252" i="1"/>
  <c r="AC22" i="2"/>
  <c r="U22" i="2"/>
  <c r="W23" i="2"/>
  <c r="W22" i="2"/>
  <c r="Y22" i="2"/>
  <c r="AE22" i="2"/>
  <c r="AG22" i="2"/>
  <c r="AG23" i="2"/>
  <c r="S23" i="2"/>
  <c r="AA23" i="2"/>
  <c r="Y23" i="2"/>
  <c r="S22" i="2"/>
  <c r="AA22" i="2"/>
  <c r="F23" i="2"/>
  <c r="U23" i="2"/>
  <c r="AC23" i="2"/>
  <c r="AH252" i="1"/>
  <c r="AD252" i="1"/>
  <c r="AH254" i="1"/>
  <c r="AD256" i="1"/>
  <c r="AF254" i="1"/>
  <c r="AB256" i="1"/>
  <c r="AD254" i="1"/>
  <c r="AH256" i="1"/>
  <c r="AF252" i="1"/>
  <c r="AB254" i="1"/>
  <c r="AF256" i="1"/>
  <c r="P252" i="1"/>
  <c r="P256" i="1"/>
  <c r="P254" i="1"/>
  <c r="H99" i="1"/>
  <c r="H241" i="1" s="1"/>
  <c r="J99" i="1"/>
  <c r="J241" i="1" s="1"/>
  <c r="M99" i="1"/>
  <c r="M241" i="1" s="1"/>
  <c r="Z99" i="1"/>
  <c r="L99" i="1"/>
  <c r="N99" i="1"/>
  <c r="N241" i="1" s="1"/>
  <c r="V99" i="1"/>
  <c r="V255" i="1" s="1"/>
  <c r="K99" i="1"/>
  <c r="R99" i="1"/>
  <c r="AD99" i="1"/>
  <c r="AD241" i="1" s="1"/>
  <c r="P99" i="1"/>
  <c r="I99" i="1"/>
  <c r="I241" i="1" s="1"/>
  <c r="T99" i="1"/>
  <c r="X99" i="1"/>
  <c r="AB99" i="1"/>
  <c r="AB253" i="1" s="1"/>
  <c r="AF99" i="1"/>
  <c r="AF241" i="1" s="1"/>
  <c r="G100" i="1"/>
  <c r="G242" i="1" s="1"/>
  <c r="O99" i="1"/>
  <c r="O241" i="1" s="1"/>
  <c r="AH99" i="1"/>
  <c r="AH241" i="1" s="1"/>
  <c r="E99" i="1"/>
  <c r="S10" i="2"/>
  <c r="AA10" i="2"/>
  <c r="F11" i="2"/>
  <c r="U11" i="2"/>
  <c r="AC11" i="2"/>
  <c r="Y10" i="2"/>
  <c r="AG10" i="2"/>
  <c r="S11" i="2"/>
  <c r="AA11" i="2"/>
  <c r="W10" i="2"/>
  <c r="AE10" i="2"/>
  <c r="E10" i="2"/>
  <c r="U10" i="2"/>
  <c r="AC10" i="2"/>
  <c r="W11" i="2"/>
  <c r="AE11" i="2"/>
  <c r="Y11" i="2"/>
  <c r="AG11" i="2"/>
  <c r="K255" i="1" l="1"/>
  <c r="K241" i="1"/>
  <c r="L255" i="1"/>
  <c r="L241" i="1"/>
  <c r="L253" i="1"/>
  <c r="G252" i="1"/>
  <c r="G254" i="1"/>
  <c r="G256" i="1"/>
  <c r="E251" i="1"/>
  <c r="E241" i="1"/>
  <c r="L251" i="1"/>
  <c r="E253" i="1"/>
  <c r="K251" i="1"/>
  <c r="E255" i="1"/>
  <c r="K253" i="1"/>
  <c r="AF251" i="1"/>
  <c r="O255" i="1"/>
  <c r="O251" i="1"/>
  <c r="O253" i="1"/>
  <c r="AF253" i="1"/>
  <c r="AH253" i="1"/>
  <c r="M253" i="1"/>
  <c r="M251" i="1"/>
  <c r="M255" i="1"/>
  <c r="N251" i="1"/>
  <c r="N253" i="1"/>
  <c r="N255" i="1"/>
  <c r="AB241" i="1"/>
  <c r="AB255" i="1"/>
  <c r="I253" i="1"/>
  <c r="I255" i="1"/>
  <c r="I251" i="1"/>
  <c r="AD255" i="1"/>
  <c r="AH251" i="1"/>
  <c r="AB251" i="1"/>
  <c r="AD251" i="1"/>
  <c r="H253" i="1"/>
  <c r="H255" i="1"/>
  <c r="H251" i="1"/>
  <c r="J255" i="1"/>
  <c r="J251" i="1"/>
  <c r="J253" i="1"/>
  <c r="AH255" i="1"/>
  <c r="AF255" i="1"/>
  <c r="AD253" i="1"/>
  <c r="Z241" i="1"/>
  <c r="Z255" i="1"/>
  <c r="Z253" i="1"/>
  <c r="Z251" i="1"/>
  <c r="V241" i="1"/>
  <c r="V253" i="1"/>
  <c r="V251" i="1"/>
  <c r="R241" i="1"/>
  <c r="R251" i="1"/>
  <c r="R253" i="1"/>
  <c r="R255" i="1"/>
  <c r="P241" i="1"/>
  <c r="P255" i="1"/>
  <c r="P251" i="1"/>
  <c r="P253" i="1"/>
  <c r="T241" i="1"/>
  <c r="T255" i="1"/>
  <c r="T253" i="1"/>
  <c r="T251" i="1"/>
  <c r="X241" i="1"/>
  <c r="X255" i="1"/>
  <c r="X253" i="1"/>
  <c r="X251" i="1"/>
</calcChain>
</file>

<file path=xl/sharedStrings.xml><?xml version="1.0" encoding="utf-8"?>
<sst xmlns="http://schemas.openxmlformats.org/spreadsheetml/2006/main" count="800" uniqueCount="391">
  <si>
    <t xml:space="preserve">Kierunek: PEDAGOGIKA SPECJALNA - PLAN STUDIÓW  OD ROKU AKADEMICKIEGO 2019-2024                                     </t>
  </si>
  <si>
    <t>STACJONARNE STUDIA PIĘCIOLETNIE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</si>
  <si>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</si>
  <si>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</si>
  <si>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Nr modułu standard.</t>
  </si>
  <si>
    <t>Forma zaliczenia</t>
  </si>
  <si>
    <t>Liczba godz.</t>
  </si>
  <si>
    <t>ECTS</t>
  </si>
  <si>
    <t>Forma zajęć</t>
  </si>
  <si>
    <t>rok I                              2019/20</t>
  </si>
  <si>
    <t>rok II                      2020/21</t>
  </si>
  <si>
    <t>rok III                         2021/22</t>
  </si>
  <si>
    <t>rok IV                         2022/23</t>
  </si>
  <si>
    <t>rok V                         2023/24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</si>
  <si>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</si>
  <si>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</si>
  <si>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</si>
  <si>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</si>
  <si>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</si>
  <si>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</si>
  <si>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</si>
  <si>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</si>
  <si>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</si>
  <si>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</si>
  <si>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</si>
  <si>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</si>
  <si>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</si>
  <si>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</si>
  <si>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</si>
  <si>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</si>
  <si>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</si>
  <si>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</si>
  <si>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</si>
  <si>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</si>
  <si>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>o/ow1</t>
  </si>
  <si>
    <t xml:space="preserve">Nurty współczesnej filozofii </t>
  </si>
  <si>
    <t>o1.2</t>
  </si>
  <si>
    <t xml:space="preserve">Nurty współczesnej socjologii </t>
  </si>
  <si>
    <t xml:space="preserve">Psychologia społeczna </t>
  </si>
  <si>
    <t>o1.3</t>
  </si>
  <si>
    <t>Biomedyczne podstawy rozwoju</t>
  </si>
  <si>
    <t>o1.4</t>
  </si>
  <si>
    <t>Przedmioty kształcenia ogólnego do wyboru</t>
  </si>
  <si>
    <t>o1.5</t>
  </si>
  <si>
    <t>Język obcy</t>
  </si>
  <si>
    <t>o1.6</t>
  </si>
  <si>
    <t>Wychowanie fizyczne</t>
  </si>
  <si>
    <t>o1.7</t>
  </si>
  <si>
    <t>o2</t>
  </si>
  <si>
    <t>Psychologia rozwojowa</t>
  </si>
  <si>
    <t>o2.1</t>
  </si>
  <si>
    <t>Historia wychowania</t>
  </si>
  <si>
    <t>o2.5</t>
  </si>
  <si>
    <t>Wprowadzenie do pedagogiki</t>
  </si>
  <si>
    <t>Paradygmaty dydaktyki</t>
  </si>
  <si>
    <t>Psychologiczne podstawy kształcenia i wychowania</t>
  </si>
  <si>
    <t>PRAKTYKA</t>
  </si>
  <si>
    <t>o3</t>
  </si>
  <si>
    <t>Pedagogika specjalna jako system teoretyczny w procesie przemian</t>
  </si>
  <si>
    <t xml:space="preserve">Nowe ruchy społeczne i aktywizm osób z niepełnosprawością </t>
  </si>
  <si>
    <t>Rodzina a niepełnosprawność</t>
  </si>
  <si>
    <t>Historia kształcenia specjalnego</t>
  </si>
  <si>
    <t xml:space="preserve">Praca z uczniem z chorobą przewlekłą </t>
  </si>
  <si>
    <t>Psychologia kliniczna z elementami psychiatrii i psychopatologii</t>
  </si>
  <si>
    <t>Praca z uczniem z trudnościami w uczeniu się</t>
  </si>
  <si>
    <t>Praca z uczniem wybitnie zdolnym</t>
  </si>
  <si>
    <t xml:space="preserve">Surdopedagogika </t>
  </si>
  <si>
    <t>Podstawy języka migowego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</si>
  <si>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</si>
  <si>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</si>
  <si>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</si>
  <si>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</si>
  <si>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Diagnoza w pracy pedagoga specjalnego </t>
  </si>
  <si>
    <t xml:space="preserve">Pedeutologia w pedagogice specjalnej </t>
  </si>
  <si>
    <t>o4</t>
  </si>
  <si>
    <t xml:space="preserve">Koncepcje i organizacja edukacji włączającej </t>
  </si>
  <si>
    <t xml:space="preserve">„Szkoła dla wszystkich” - wychowanie w edukacji włączającej </t>
  </si>
  <si>
    <t xml:space="preserve">Metodyka nauczania i wychowania uczniów z niepełnosprawnością intelektualną w stopniu lekkim w edukacji włączjącej </t>
  </si>
  <si>
    <t xml:space="preserve">Metodyka kształcenia w grupach zróżnicowanych na etapie wczesnej edukacji </t>
  </si>
  <si>
    <t xml:space="preserve">Metodyka kształcenia w grupach zróżnicowanych w klasach starszych szkoły podstawowej i w szkole ponadpodstawowej  </t>
  </si>
  <si>
    <t xml:space="preserve">Kształtowania kompetencji społecznych i relacji uczniów w edukacji włączającej </t>
  </si>
  <si>
    <t>Profilaktyka przemocy w szkole i socjoterapia</t>
  </si>
  <si>
    <t>o6</t>
  </si>
  <si>
    <t>Emisja głosu</t>
  </si>
  <si>
    <t>Pierwsza pomoc przedmedyczna</t>
  </si>
  <si>
    <t xml:space="preserve">Trening umiejętności interpersonalnych  </t>
  </si>
  <si>
    <t>o7</t>
  </si>
  <si>
    <t>Liczba obowiązkowych egzaminów</t>
  </si>
  <si>
    <t>Metodologia badań społecznych</t>
  </si>
  <si>
    <t>Seminarium magisterskie</t>
  </si>
  <si>
    <t>Strategia badań ilościowych (ze statystyką)</t>
  </si>
  <si>
    <t>Strategia badań jakościowych</t>
  </si>
  <si>
    <t>Suma godzin z modułów 1,2,3,4, 6,7</t>
  </si>
  <si>
    <t>Suma punktów z modułów 1,2,3,4, 6,7</t>
  </si>
  <si>
    <t>5.  Moduły specjalnościowe*</t>
  </si>
  <si>
    <t>Niepełnosprawność intelektualna – wybrane zagadnienia</t>
  </si>
  <si>
    <t xml:space="preserve">Wczesna interwencja i wczesne wspomaganie rozwoju dziecka z niepełnosprawnością intelektualną </t>
  </si>
  <si>
    <t>Projektowanie pracy z uczniem z niepełnosprawnością intelektualną</t>
  </si>
  <si>
    <t>Metodyka nauczania i wychowania uczniów z niepełnosprawnością intelektualną w stopniu umiarkowanym i znacznym</t>
  </si>
  <si>
    <t xml:space="preserve">Metodyka pracy z osobami z niepełnosprawnością intelektualną w stopniu głębokim i z niepełnosprawnością sprzężoną 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</si>
  <si>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</si>
  <si>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</si>
  <si>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</si>
  <si>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 xml:space="preserve">Komunikajca alternatywna i wspomagająca </t>
  </si>
  <si>
    <t>Suma godzin z modułu 5.1</t>
  </si>
  <si>
    <t>Suma punktów z modułu 5.1</t>
  </si>
  <si>
    <t>rok IV                    2022/23</t>
  </si>
  <si>
    <t>rok V                   2023/24</t>
  </si>
  <si>
    <t>rok I                              2014/15</t>
  </si>
  <si>
    <t>rok II                      2015/16</t>
  </si>
  <si>
    <t>rok III                         2016/17</t>
  </si>
  <si>
    <t>Zagrożenia rozwojowe wczesnego dzieciństwa</t>
  </si>
  <si>
    <t>Diagnoza małego dziecka z zaburzeniami rozwoju</t>
  </si>
  <si>
    <t>Praca z rodziną małego dziecka z zaburzeniami rozwoju</t>
  </si>
  <si>
    <t>Typowe i problemowe zachowania seksualne w okresie dzieciństwa</t>
  </si>
  <si>
    <t xml:space="preserve">Wspomaganie rozwoju dziecka urodzonego przedwcześnie </t>
  </si>
  <si>
    <t>Wspieranie rozwoju ruchowego i terapia odruchów</t>
  </si>
  <si>
    <t>Wczesna terapia logopedyczna</t>
  </si>
  <si>
    <t xml:space="preserve">Wczesna terapia pedagogiczna </t>
  </si>
  <si>
    <t xml:space="preserve">Wspieranie funkcji sensorycznych </t>
  </si>
  <si>
    <t xml:space="preserve">Wspomaganie kompetencji społecznych małego dziecka </t>
  </si>
  <si>
    <t xml:space="preserve">Wspomaganie kompetencji poznawczych małego dziecka </t>
  </si>
  <si>
    <t>Terapia małego dziecka ze złożoną niepełnosprawnością</t>
  </si>
  <si>
    <t>Projektowanie pracy edukacyjno-terapeutycznej we wczesnym wspomaganiu rozwoju</t>
  </si>
  <si>
    <t xml:space="preserve">Komunikacja alternatywna i wspomagająca </t>
  </si>
  <si>
    <t xml:space="preserve">Wspomaganie rozwoju zabawy małego dziecka </t>
  </si>
  <si>
    <t>Suma godzin z modułu 5.2</t>
  </si>
  <si>
    <t>Suma punktów z modułu 5.2</t>
  </si>
  <si>
    <t>rok IV                 2022/23</t>
  </si>
  <si>
    <t>rok V                 2023/24</t>
  </si>
  <si>
    <t>Zaburzenia ze spektrum autyzmu - wybrane zagadnienia</t>
  </si>
  <si>
    <t xml:space="preserve">Wprowadzenie do terapii behawioralnej </t>
  </si>
  <si>
    <t xml:space="preserve">Diagnoza i ocena funkcjonowania osób ze spektrum autyzmu </t>
  </si>
  <si>
    <t xml:space="preserve">Wczesne wspomaganie rozwoju dziecka ze spektrum autyzmu </t>
  </si>
  <si>
    <t>Metodyka nauczania i wychowania uczniów ze spektrum autyzmu</t>
  </si>
  <si>
    <t xml:space="preserve">Metody wspomagające rozwój osób ze spektrum autyzmu </t>
  </si>
  <si>
    <t>Projektowanie pracy z uczniem ze spektrum autyzmu</t>
  </si>
  <si>
    <t xml:space="preserve">Praca z osobą dorosłą ze spektrum autyzmu </t>
  </si>
  <si>
    <t xml:space="preserve">Zachowania trudne - analiza i terapia </t>
  </si>
  <si>
    <t>Seksualność osób ze spektrum autyzmu</t>
  </si>
  <si>
    <t>Praca z rodziną osoby ze spektrum autyzmu</t>
  </si>
  <si>
    <t xml:space="preserve">Wspomaganie rozwoju społecznego osób z e spektrum autyzmu </t>
  </si>
  <si>
    <t xml:space="preserve">Metodyka terapii zajęciowej </t>
  </si>
  <si>
    <t xml:space="preserve">Komunikacja alternatywna i wspomagająca  </t>
  </si>
  <si>
    <t>Suma godzin z modułu 5.3.</t>
  </si>
  <si>
    <t>Suma punktów z modułu 5.3.</t>
  </si>
  <si>
    <t>Liczba godzin z przedmiotów obowiązkowych i ograniczonego wyboru</t>
  </si>
  <si>
    <t>Liczba punktów ECTS z przedmiotów obowiązkowych i ograniczonego wyboru</t>
  </si>
  <si>
    <t>Liczba godzin z przedmiotów do wyboru</t>
  </si>
  <si>
    <t>Liczba punktów ECTS z przedmiotów do wyboru</t>
  </si>
  <si>
    <t>Liczba godzin z praktyk</t>
  </si>
  <si>
    <t>Liczba punktów ECTS z praktyk</t>
  </si>
  <si>
    <t>Liczba godzin z przedmiotów fakultatywnych</t>
  </si>
  <si>
    <t>Liczba punktów ECTS z przedmiotów fakultatywnych</t>
  </si>
  <si>
    <t>Razem liczba godzin:</t>
  </si>
  <si>
    <t>Razem liczba punktów ECTS:</t>
  </si>
  <si>
    <t>Suma punktów ECTS za przedmioty do wyboru wynosi 30%</t>
  </si>
  <si>
    <t>D 1.  Rehabilitacja i edukacja osób z niepełnosprawnością intelektualną z surdopedagogiką</t>
  </si>
  <si>
    <t>Podstawy kształcenia osób z niepełnosprawnością intelektualną</t>
  </si>
  <si>
    <t>Podstawy kształcenia specjalnego</t>
  </si>
  <si>
    <t>E</t>
  </si>
  <si>
    <t>Metodyka nauczania i wychowania osób z lekką niepełnosprawnością intelektualną</t>
  </si>
  <si>
    <t>Zo</t>
  </si>
  <si>
    <t>Metodyka nauczania i wychowania osób z głębszą niepełnosprawnością intelektualną</t>
  </si>
  <si>
    <t>Pedagogika wczesnoszkolna</t>
  </si>
  <si>
    <t>Komunikacja alternatywna i wspomagająca</t>
  </si>
  <si>
    <t>2Zo</t>
  </si>
  <si>
    <t>Metodyka nauczania i wychowania integracyjnego</t>
  </si>
  <si>
    <t>Metody wczesnej interwencji i stymulacji rozwoju</t>
  </si>
  <si>
    <t>Nowe media w rewalidacji</t>
  </si>
  <si>
    <t>4E2Zo</t>
  </si>
  <si>
    <t>1E1Zo</t>
  </si>
  <si>
    <t>Moduł przygotowania surdopedagoga</t>
  </si>
  <si>
    <t>Metodyka nauczania osób z niepełnosprawnościa słuchu</t>
  </si>
  <si>
    <t>E, Zo</t>
  </si>
  <si>
    <t>3 i 4</t>
  </si>
  <si>
    <t>Język migowy</t>
  </si>
  <si>
    <t>3 i 3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</si>
  <si>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</si>
  <si>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</si>
  <si>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</si>
  <si>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</si>
  <si>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2 i 2</t>
  </si>
  <si>
    <t>Pedagogika osób z niesłyszących z niepełnosprawnościami sprzężonymi</t>
  </si>
  <si>
    <t>Psychospołeczne funkcjonowanie osób z niepełnosprawnością słuchu</t>
  </si>
  <si>
    <t>E:  Praktyki</t>
  </si>
  <si>
    <t>Wprowadzenie do praktyki specjalnościowej</t>
  </si>
  <si>
    <t>Z</t>
  </si>
  <si>
    <t>Praktyka pedagogiczna 1</t>
  </si>
  <si>
    <t>Praktyka pedagogiczna 2</t>
  </si>
  <si>
    <t>Praktyka pedagogiczna 3</t>
  </si>
  <si>
    <t>2Z</t>
  </si>
  <si>
    <t>3Z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</si>
  <si>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</si>
  <si>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</si>
  <si>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</si>
  <si>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</si>
  <si>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</si>
  <si>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</si>
  <si>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</si>
  <si>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3Z1Zo</t>
  </si>
  <si>
    <t>1E1Z4Zo</t>
  </si>
  <si>
    <t>G: Grupa przedmiotów fakultatywnych**</t>
  </si>
  <si>
    <t>3Zo</t>
  </si>
  <si>
    <t>Liczba godzin</t>
  </si>
  <si>
    <t xml:space="preserve">Seksualność osób z niepełnosprawnością intelektualną  </t>
  </si>
  <si>
    <t>Pedagogika osób z niepełnosprawnością intelektualną</t>
  </si>
  <si>
    <t xml:space="preserve">5.1.Specjalność edukacja i rehabilitacja osób z niepełnosprawnością intelektualną 760 </t>
  </si>
  <si>
    <t>Razem liczba punktów ECTS: (dla 5.2.)</t>
  </si>
  <si>
    <t>Razem liczba punktów ECTS: (dla 5.3.)</t>
  </si>
  <si>
    <t>Razem liczba punktów ECTS: (dla 5.1.)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</si>
  <si>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</si>
  <si>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</si>
  <si>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</si>
  <si>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</si>
  <si>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</si>
  <si>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o1.1</t>
  </si>
  <si>
    <t>o1.8</t>
  </si>
  <si>
    <t>o1.9</t>
  </si>
  <si>
    <t>o2.2</t>
  </si>
  <si>
    <t>o2.3</t>
  </si>
  <si>
    <t>o2.4</t>
  </si>
  <si>
    <t>o2.6</t>
  </si>
  <si>
    <t>Liczba godzin z przedmiotów do wyboru (z praktyką) (5.1.)</t>
  </si>
  <si>
    <t>Liczba punktów ECTS z przedmiotów do wyboru (z praktyką) (5.1.)</t>
  </si>
  <si>
    <t>Liczba godzin z przedmiotów do wyboru (z praktyką) (5.2.)</t>
  </si>
  <si>
    <t>Liczba punktów ECTS z przedmiotów do wyboru (z praktyką) (5.2.)</t>
  </si>
  <si>
    <t>Liczba godzin z przedmiotów do wyboru (z praktyką) (5.3.)</t>
  </si>
  <si>
    <t xml:space="preserve">Liczba punktów ECTS z przedmiotów do wyboru (z praktyką) (5.3.) </t>
  </si>
  <si>
    <t>o6.1</t>
  </si>
  <si>
    <t>o6.2</t>
  </si>
  <si>
    <t>o6.3</t>
  </si>
  <si>
    <t>o6.4</t>
  </si>
  <si>
    <t>o6.5</t>
  </si>
  <si>
    <t>o7.1</t>
  </si>
  <si>
    <t>o7.2</t>
  </si>
  <si>
    <t>o7.3</t>
  </si>
  <si>
    <t>o7.4</t>
  </si>
  <si>
    <t>Moduły specjalnościowe do wyboru od IV roku: 5.1. Edukacja i rehabilitacja osób z niepełnosprawnością intelektualną; 5.2.Wczesne wspomaganie rozwoju; 5.3.Edukacja i terapia uczniów ze spektrum autyzmu</t>
  </si>
  <si>
    <t>Metody wspomagające rozwój dziecka z niepełnosprawnością intelektualną</t>
  </si>
  <si>
    <t>Praca z uczniem z zaburzeniem ze spektrum autyzmu</t>
  </si>
  <si>
    <t>Dydaktyka specjalna</t>
  </si>
  <si>
    <t>Liczba godzin z przedmiotów obowiązkowych i ograniczonego wyboru (z praktyką)</t>
  </si>
  <si>
    <t>Liczba punktów ECTS z przedmiotów obowiązkowych i ograniczonego wyboru (z praktyką)</t>
  </si>
  <si>
    <t>RAZEM LICZBA GODZIN: (dla 5.1.)</t>
  </si>
  <si>
    <t>RAZEM LICZBA GODZIN: (dla 5.3.)</t>
  </si>
  <si>
    <t>RAZEM LICZBA GODZIN: (dla 5.2.)</t>
  </si>
  <si>
    <t>o3.1</t>
  </si>
  <si>
    <t>o4.1</t>
  </si>
  <si>
    <t>o3.2</t>
  </si>
  <si>
    <t>o3.3</t>
  </si>
  <si>
    <t>o3.4</t>
  </si>
  <si>
    <t>o3.5</t>
  </si>
  <si>
    <t>o3.6</t>
  </si>
  <si>
    <t>o3.7</t>
  </si>
  <si>
    <t>o3.8</t>
  </si>
  <si>
    <t>o3.9</t>
  </si>
  <si>
    <t>o3.10</t>
  </si>
  <si>
    <t>o3.11</t>
  </si>
  <si>
    <t>o3.12</t>
  </si>
  <si>
    <t>o3.13</t>
  </si>
  <si>
    <t>o3.14</t>
  </si>
  <si>
    <t>o3.15</t>
  </si>
  <si>
    <t>o3.16</t>
  </si>
  <si>
    <t>o3.17</t>
  </si>
  <si>
    <t>o3.18</t>
  </si>
  <si>
    <t>o3.19</t>
  </si>
  <si>
    <t>o3.20</t>
  </si>
  <si>
    <t>o3.21</t>
  </si>
  <si>
    <t>o3.22</t>
  </si>
  <si>
    <t>o3.23</t>
  </si>
  <si>
    <t>o3.24</t>
  </si>
  <si>
    <t>o4.2</t>
  </si>
  <si>
    <t>o4.3</t>
  </si>
  <si>
    <t>o4.4</t>
  </si>
  <si>
    <t>o4.5</t>
  </si>
  <si>
    <t>o4.6</t>
  </si>
  <si>
    <t>o4.7</t>
  </si>
  <si>
    <t>o4.8</t>
  </si>
  <si>
    <t>o4.9</t>
  </si>
  <si>
    <t>E/Zo</t>
  </si>
  <si>
    <t>Zo/Zo</t>
  </si>
  <si>
    <t>o5.1.1</t>
  </si>
  <si>
    <t>o5.1.2</t>
  </si>
  <si>
    <t>o5.1.3</t>
  </si>
  <si>
    <t>o5.1.4</t>
  </si>
  <si>
    <t>o5.1.5</t>
  </si>
  <si>
    <t>o5.1.6</t>
  </si>
  <si>
    <t>o5.1.7</t>
  </si>
  <si>
    <t>o5.1.8</t>
  </si>
  <si>
    <t>o5.1.9</t>
  </si>
  <si>
    <t>o5.1.10</t>
  </si>
  <si>
    <t>o5.1.11</t>
  </si>
  <si>
    <t>o5.1.12</t>
  </si>
  <si>
    <t>o5.1.13</t>
  </si>
  <si>
    <t>o5.1.14</t>
  </si>
  <si>
    <t>o5.1.15</t>
  </si>
  <si>
    <t>o5.2.1</t>
  </si>
  <si>
    <t>o5.2.2</t>
  </si>
  <si>
    <t>o5.2.3</t>
  </si>
  <si>
    <t>o5.2.4</t>
  </si>
  <si>
    <t>o5.2.5</t>
  </si>
  <si>
    <t>o5.2.6</t>
  </si>
  <si>
    <t>o5.2.7</t>
  </si>
  <si>
    <t>o5.2.8</t>
  </si>
  <si>
    <t>o5.2.9</t>
  </si>
  <si>
    <t>o5.2.10</t>
  </si>
  <si>
    <t>o5.2.11</t>
  </si>
  <si>
    <t>o5.2.12</t>
  </si>
  <si>
    <t>o5.2.13</t>
  </si>
  <si>
    <t>o5.2.14</t>
  </si>
  <si>
    <t>o5.2.15</t>
  </si>
  <si>
    <t>o5.2.16</t>
  </si>
  <si>
    <t>o5.2.17</t>
  </si>
  <si>
    <t>o5.3.1</t>
  </si>
  <si>
    <t>o5.3.2</t>
  </si>
  <si>
    <t>o5.3.3</t>
  </si>
  <si>
    <t>o5.3.4</t>
  </si>
  <si>
    <t>o5.3.5</t>
  </si>
  <si>
    <t>o5.3.6</t>
  </si>
  <si>
    <t>o5.3.7</t>
  </si>
  <si>
    <t>o5.3.8</t>
  </si>
  <si>
    <t>o5.3.9</t>
  </si>
  <si>
    <t>o5.3.10</t>
  </si>
  <si>
    <t>o5.3.11</t>
  </si>
  <si>
    <t>o5.3.12</t>
  </si>
  <si>
    <t>o5.3.13</t>
  </si>
  <si>
    <t>o5.3.14</t>
  </si>
  <si>
    <t>o5.3.15</t>
  </si>
  <si>
    <t>E/zo</t>
  </si>
  <si>
    <t>3;1</t>
  </si>
  <si>
    <t>3;2</t>
  </si>
  <si>
    <t>ECTS podział</t>
  </si>
  <si>
    <t>3;3;3</t>
  </si>
  <si>
    <t>2;2</t>
  </si>
  <si>
    <t>3;4</t>
  </si>
  <si>
    <t>1;2</t>
  </si>
  <si>
    <t>5;5;5;5</t>
  </si>
  <si>
    <t>2;   3</t>
  </si>
  <si>
    <t>3;   2</t>
  </si>
  <si>
    <t>Diagnoza i ocena funkcjonowania osób z niepełnosprawnością intelektualną</t>
  </si>
  <si>
    <t>Wsparcie dorosłej osoby z niepełnosprawnoscią intelektualną</t>
  </si>
  <si>
    <t>3;3</t>
  </si>
  <si>
    <t>3;2;2</t>
  </si>
  <si>
    <t>4;   4</t>
  </si>
  <si>
    <t>1;3</t>
  </si>
  <si>
    <t>5.3.Edukacja i terapia uczniów ze spektrum autyzmu 760</t>
  </si>
  <si>
    <t>5.2.Wczesne wspomaganie rozwoju 760</t>
  </si>
  <si>
    <t xml:space="preserve">Praca z uczniem z uszkodzeniem narządu ruchu </t>
  </si>
  <si>
    <t>2: Moduł przygotowania psychologiczno-pedagogicznego 210</t>
  </si>
  <si>
    <t>3. Moduł kształcenia kierunkowego 850</t>
  </si>
  <si>
    <t>Wsparcie i rehabilitacja osoby dorosłej z niepełnosprawnością</t>
  </si>
  <si>
    <t>3E/8Zo</t>
  </si>
  <si>
    <t>3E/11Zo</t>
  </si>
  <si>
    <t>*zgodnie z wyborem specjalności, dokonanym po VI semestrze studiów, obowiązującym do końca studiów</t>
  </si>
  <si>
    <t>4E/8Zo</t>
  </si>
  <si>
    <t>Studia o niepełnosprawności</t>
  </si>
  <si>
    <t>5E/9Zo</t>
  </si>
  <si>
    <t xml:space="preserve">Diagnoza dla potrzeb zróżnicowanego wsparcia w edukacji </t>
  </si>
  <si>
    <t xml:space="preserve">Kultura języka i umiejętności akademickie </t>
  </si>
  <si>
    <t>2;3</t>
  </si>
  <si>
    <t>2E;5Zo</t>
  </si>
  <si>
    <t>3E;1Zo</t>
  </si>
  <si>
    <t>1E;2Zo</t>
  </si>
  <si>
    <t>4E;12Zo</t>
  </si>
  <si>
    <t>3E;8Zo</t>
  </si>
  <si>
    <t>5Zo</t>
  </si>
  <si>
    <t>1E;1Zo;2Z</t>
  </si>
  <si>
    <t>2E;1Zo;2Z</t>
  </si>
  <si>
    <t xml:space="preserve"> Zo    E</t>
  </si>
  <si>
    <t>6E/8Zo</t>
  </si>
  <si>
    <t>2E/8Zo</t>
  </si>
  <si>
    <t>Razem liczba egzaminów (dla 5.1.)</t>
  </si>
  <si>
    <t>Razem liczba egzaminów (dla 5.2.)</t>
  </si>
  <si>
    <t>Razem liczba egzaminów (dla 5.3)</t>
  </si>
  <si>
    <t>4. Moduł edukacji włączającej 510</t>
  </si>
  <si>
    <t>6.Moduł przygotowania warsztatu pracy pedagoga specjalnego 120</t>
  </si>
  <si>
    <t>7. Moduł procesu dyplomowania 240</t>
  </si>
  <si>
    <t>Wczesne wspomaganie rozwoju - podstawy prawne oraz modele organizacji pracy</t>
  </si>
  <si>
    <t>PRAKTYKA (obserwacyjna)</t>
  </si>
  <si>
    <t>PRAKTYKA (kierunkowa)</t>
  </si>
  <si>
    <t>PRAKTYKA (specjalnościowa)</t>
  </si>
  <si>
    <t>3E;12Zo</t>
  </si>
  <si>
    <t>1;4</t>
  </si>
  <si>
    <t>Terapia zajeciowa</t>
  </si>
  <si>
    <t xml:space="preserve">1: Moduł kształcenia ogólnego </t>
  </si>
  <si>
    <t xml:space="preserve">** z cyklicznie uaktualnianej oferty studenci wybierają 3 przedmioty fakultatywne, każdy po 30 godzin i 3 punkty ECTS. </t>
  </si>
  <si>
    <t>2;2;2;2;2;2</t>
  </si>
  <si>
    <t>E/3Zo</t>
  </si>
  <si>
    <t>2E;10Zo,1Z</t>
  </si>
  <si>
    <t>E/6Zo/1Z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</si>
</sst>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638CAE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sz val="8"/>
      <color theme="2"/>
      <name val="Arial"/>
      <family val="2"/>
      <charset val="238"/>
    </font>
    <font>
      <b/>
      <sz val="6"/>
      <name val="Arial CE"/>
      <charset val="238"/>
    </font>
    <font>
      <b/>
      <sz val="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rgb="FFE9E3E1"/>
        <bgColor rgb="FFF1E6E3"/>
      </patternFill>
    </fill>
    <fill>
      <patternFill patternType="solid">
        <fgColor rgb="FFF1E6E3"/>
        <bgColor rgb="FFE9E3E1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/>
      <top style="thin">
        <color rgb="FF9FB8CD"/>
      </top>
      <bottom style="thin">
        <color rgb="FF9FB8CD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6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12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0" borderId="10" xfId="0" applyFont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4" fillId="0" borderId="0" xfId="0" applyFont="1"/>
    <xf numFmtId="0" fontId="5" fillId="3" borderId="5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/>
    <xf numFmtId="0" fontId="1" fillId="0" borderId="34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5" fillId="3" borderId="6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2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/>
    </xf>
    <xf numFmtId="0" fontId="5" fillId="4" borderId="71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0" borderId="10" xfId="0" applyFont="1" applyBorder="1" applyAlignment="1"/>
    <xf numFmtId="0" fontId="3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1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0" xfId="0" applyFont="1" applyFill="1" applyBorder="1" applyAlignment="1"/>
    <xf numFmtId="0" fontId="1" fillId="0" borderId="44" xfId="0" applyFont="1" applyBorder="1" applyAlignment="1"/>
    <xf numFmtId="0" fontId="3" fillId="4" borderId="71" xfId="0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/>
    <xf numFmtId="0" fontId="7" fillId="3" borderId="3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3" fillId="0" borderId="6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3" fillId="7" borderId="55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0" fontId="5" fillId="8" borderId="56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left" vertical="center"/>
    </xf>
    <xf numFmtId="0" fontId="5" fillId="9" borderId="56" xfId="0" applyFont="1" applyFill="1" applyBorder="1" applyAlignment="1">
      <alignment horizontal="left" vertical="center"/>
    </xf>
    <xf numFmtId="0" fontId="5" fillId="9" borderId="61" xfId="0" applyFont="1" applyFill="1" applyBorder="1" applyAlignment="1">
      <alignment horizontal="center" vertical="center"/>
    </xf>
    <xf numFmtId="0" fontId="5" fillId="9" borderId="56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left" vertical="center"/>
    </xf>
    <xf numFmtId="0" fontId="5" fillId="10" borderId="56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13" fillId="12" borderId="55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13" fillId="11" borderId="55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5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7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3" fillId="0" borderId="27" xfId="0" applyFont="1" applyBorder="1" applyAlignment="1">
      <alignment horizontal="right"/>
    </xf>
    <xf numFmtId="0" fontId="7" fillId="0" borderId="5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/>
    <xf numFmtId="0" fontId="5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7" fillId="0" borderId="80" xfId="0" applyFont="1" applyBorder="1"/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9" xfId="0" applyFont="1" applyBorder="1"/>
    <xf numFmtId="0" fontId="1" fillId="0" borderId="80" xfId="0" applyFont="1" applyBorder="1" applyAlignment="1">
      <alignment vertical="center"/>
    </xf>
    <xf numFmtId="0" fontId="7" fillId="0" borderId="36" xfId="0" applyFont="1" applyBorder="1"/>
    <xf numFmtId="0" fontId="3" fillId="0" borderId="31" xfId="0" applyFont="1" applyBorder="1" applyAlignment="1">
      <alignment horizontal="right" vertical="center"/>
    </xf>
    <xf numFmtId="0" fontId="5" fillId="3" borderId="31" xfId="0" applyFont="1" applyFill="1" applyBorder="1"/>
    <xf numFmtId="0" fontId="4" fillId="3" borderId="74" xfId="0" applyFont="1" applyFill="1" applyBorder="1"/>
    <xf numFmtId="0" fontId="8" fillId="0" borderId="6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justify"/>
    </xf>
    <xf numFmtId="0" fontId="7" fillId="0" borderId="13" xfId="0" applyFont="1" applyBorder="1"/>
    <xf numFmtId="0" fontId="7" fillId="0" borderId="69" xfId="0" applyFont="1" applyBorder="1" applyAlignment="1">
      <alignment wrapText="1"/>
    </xf>
    <xf numFmtId="0" fontId="7" fillId="0" borderId="34" xfId="0" applyFont="1" applyBorder="1"/>
    <xf numFmtId="0" fontId="4" fillId="0" borderId="57" xfId="0" applyFont="1" applyFill="1" applyBorder="1" applyAlignment="1">
      <alignment horizontal="left" vertical="center" wrapText="1"/>
    </xf>
    <xf numFmtId="0" fontId="13" fillId="9" borderId="57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left" vertical="center" wrapText="1"/>
    </xf>
    <xf numFmtId="0" fontId="13" fillId="10" borderId="57" xfId="0" applyFont="1" applyFill="1" applyBorder="1" applyAlignment="1">
      <alignment horizontal="left" vertical="center"/>
    </xf>
    <xf numFmtId="0" fontId="13" fillId="10" borderId="57" xfId="0" applyFont="1" applyFill="1" applyBorder="1" applyAlignment="1">
      <alignment horizontal="left" vertical="center" wrapText="1"/>
    </xf>
    <xf numFmtId="0" fontId="13" fillId="8" borderId="57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8" fillId="0" borderId="10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5" fillId="3" borderId="29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0" xfId="0" applyFont="1" applyBorder="1"/>
    <xf numFmtId="0" fontId="3" fillId="7" borderId="28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left" vertical="center"/>
    </xf>
    <xf numFmtId="0" fontId="5" fillId="9" borderId="57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10" borderId="57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8" borderId="57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7" borderId="29" xfId="0" applyFont="1" applyFill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/>
    <xf numFmtId="0" fontId="5" fillId="9" borderId="74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55" xfId="0" applyFont="1" applyFill="1" applyBorder="1" applyAlignment="1">
      <alignment horizontal="center" vertical="center"/>
    </xf>
    <xf numFmtId="0" fontId="5" fillId="12" borderId="74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11" borderId="74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0" borderId="74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15" borderId="58" xfId="0" applyFont="1" applyFill="1" applyBorder="1" applyAlignment="1">
      <alignment horizontal="center" vertical="center" wrapText="1"/>
    </xf>
    <xf numFmtId="0" fontId="5" fillId="15" borderId="59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8" borderId="7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61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textRotation="90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textRotation="90"/>
    </xf>
    <xf numFmtId="0" fontId="3" fillId="15" borderId="28" xfId="0" applyFont="1" applyFill="1" applyBorder="1" applyAlignment="1">
      <alignment horizontal="center" vertical="center" textRotation="90"/>
    </xf>
    <xf numFmtId="0" fontId="3" fillId="15" borderId="58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 vertical="center" wrapText="1"/>
    </xf>
    <xf numFmtId="0" fontId="3" fillId="15" borderId="66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/>
    </xf>
    <xf numFmtId="0" fontId="3" fillId="15" borderId="67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5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textRotation="90"/>
    </xf>
    <xf numFmtId="0" fontId="17" fillId="6" borderId="44" xfId="0" applyFont="1" applyFill="1" applyBorder="1" applyAlignment="1">
      <alignment horizontal="center" vertical="center" textRotation="90"/>
    </xf>
    <xf numFmtId="0" fontId="17" fillId="6" borderId="62" xfId="0" applyFont="1" applyFill="1" applyBorder="1" applyAlignment="1">
      <alignment horizontal="center" vertical="center" textRotation="90"/>
    </xf>
    <xf numFmtId="0" fontId="5" fillId="3" borderId="27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4" xfId="0" applyFont="1" applyFill="1" applyBorder="1" applyAlignment="1">
      <alignment horizontal="center" vertical="center" textRotation="90"/>
    </xf>
    <xf numFmtId="0" fontId="17" fillId="2" borderId="62" xfId="0" applyFont="1" applyFill="1" applyBorder="1" applyAlignment="1">
      <alignment horizontal="center" vertical="center" textRotation="90"/>
    </xf>
    <xf numFmtId="0" fontId="5" fillId="3" borderId="57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17" fillId="15" borderId="47" xfId="0" applyFont="1" applyFill="1" applyBorder="1" applyAlignment="1">
      <alignment horizontal="center" vertical="center" textRotation="90"/>
    </xf>
    <xf numFmtId="0" fontId="17" fillId="15" borderId="44" xfId="0" applyFont="1" applyFill="1" applyBorder="1" applyAlignment="1">
      <alignment horizontal="center" vertical="center" textRotation="90"/>
    </xf>
    <xf numFmtId="0" fontId="17" fillId="15" borderId="62" xfId="0" applyFont="1" applyFill="1" applyBorder="1" applyAlignment="1">
      <alignment horizontal="center" vertical="center" textRotation="90"/>
    </xf>
    <xf numFmtId="0" fontId="4" fillId="0" borderId="7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73" xfId="0" applyFont="1" applyFill="1" applyBorder="1" applyAlignment="1">
      <alignment horizontal="left" vertical="center" wrapText="1"/>
    </xf>
    <xf numFmtId="0" fontId="17" fillId="14" borderId="34" xfId="0" applyFont="1" applyFill="1" applyBorder="1" applyAlignment="1">
      <alignment horizontal="center" vertical="center" textRotation="90"/>
    </xf>
    <xf numFmtId="0" fontId="17" fillId="14" borderId="44" xfId="0" applyFont="1" applyFill="1" applyBorder="1" applyAlignment="1">
      <alignment horizontal="center" vertical="center" textRotation="90"/>
    </xf>
    <xf numFmtId="0" fontId="17" fillId="14" borderId="62" xfId="0" applyFont="1" applyFill="1" applyBorder="1" applyAlignment="1">
      <alignment horizontal="center" vertical="center" textRotation="90"/>
    </xf>
    <xf numFmtId="0" fontId="3" fillId="14" borderId="9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75"/>
  <sheetViews>
    <sheetView tabSelected="1" zoomScaleNormal="100" zoomScaleSheetLayoutView="100" workbookViewId="0">
      <pane ySplit="10" topLeftCell="A11" activePane="bottomLeft" state="frozen"/>
      <selection pane="bottomLeft" activeCell="A3" sqref="A3:AI3"/>
    </sheetView>
  </sheetViews>
  <sheetFormatPr defaultRowHeight="12.75" x14ac:dyDescent="0.2"/>
  <cols>
    <col min="1" max="1" width="45" style="1" customWidth="1"/>
    <col min="2" max="2" width="5.5703125" style="2" customWidth="1"/>
    <col min="3" max="3" width="6.85546875" style="2" customWidth="1"/>
    <col min="4" max="4" width="6.140625" style="2" customWidth="1"/>
    <col min="5" max="6" width="5.42578125" style="2" customWidth="1"/>
    <col min="7" max="7" width="6" style="2" customWidth="1"/>
    <col min="8" max="8" width="5.140625" style="3" customWidth="1"/>
    <col min="9" max="9" width="3.5703125" style="3" customWidth="1"/>
    <col min="10" max="10" width="4.42578125" style="3" customWidth="1"/>
    <col min="11" max="15" width="3.5703125" style="3" customWidth="1"/>
    <col min="16" max="27" width="4.42578125" style="2" customWidth="1"/>
    <col min="28" max="31" width="4.42578125" style="4" customWidth="1"/>
    <col min="32" max="35" width="4.42578125" style="2" customWidth="1"/>
    <col min="36" max="1026" width="9.140625" style="2" customWidth="1"/>
  </cols>
  <sheetData>
    <row r="1" spans="1:1026" x14ac:dyDescent="0.2">
      <c r="A1" s="827" t="s">
        <v>0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  <c r="Z1" s="827"/>
      <c r="AA1" s="827"/>
    </row>
    <row r="2" spans="1:1026" ht="12" customHeight="1" x14ac:dyDescent="0.2">
      <c r="A2" s="828" t="s">
        <v>1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</row>
    <row r="3" spans="1:1026" ht="24.75" customHeight="1" x14ac:dyDescent="0.2">
      <c r="A3" s="839" t="s">
        <v>238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10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026" s="7" customFormat="1" ht="1.35" customHeight="1" x14ac:dyDescent="0.2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6"/>
      <c r="AC5" s="6"/>
      <c r="AD5" s="6"/>
      <c r="AE5" s="6"/>
    </row>
    <row r="6" spans="1:1026" ht="3.6" hidden="1" customHeight="1" x14ac:dyDescent="0.2">
      <c r="A6" s="829"/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829"/>
    </row>
    <row r="7" spans="1:1026" s="3" customFormat="1" ht="18.600000000000001" customHeight="1" x14ac:dyDescent="0.2">
      <c r="A7" s="830" t="s">
        <v>2</v>
      </c>
      <c r="B7" s="830"/>
      <c r="C7" s="830"/>
      <c r="D7" s="830"/>
      <c r="E7" s="830"/>
      <c r="F7" s="830"/>
      <c r="G7" s="830"/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8"/>
      <c r="AC7" s="8"/>
      <c r="AD7" s="8"/>
      <c r="AE7" s="8"/>
    </row>
    <row r="8" spans="1:1026" s="9" customFormat="1" ht="24" customHeight="1" thickBot="1" x14ac:dyDescent="0.25">
      <c r="A8" s="831" t="s">
        <v>3</v>
      </c>
      <c r="B8" s="832" t="s">
        <v>4</v>
      </c>
      <c r="C8" s="833" t="s">
        <v>5</v>
      </c>
      <c r="D8" s="833"/>
      <c r="E8" s="834" t="s">
        <v>6</v>
      </c>
      <c r="F8" s="930" t="s">
        <v>332</v>
      </c>
      <c r="G8" s="835" t="s">
        <v>7</v>
      </c>
      <c r="H8" s="836" t="s">
        <v>8</v>
      </c>
      <c r="I8" s="836"/>
      <c r="J8" s="836"/>
      <c r="K8" s="836"/>
      <c r="L8" s="836"/>
      <c r="M8" s="836"/>
      <c r="N8" s="836"/>
      <c r="O8" s="836"/>
      <c r="P8" s="833" t="s">
        <v>9</v>
      </c>
      <c r="Q8" s="833"/>
      <c r="R8" s="833"/>
      <c r="S8" s="833"/>
      <c r="T8" s="837" t="s">
        <v>10</v>
      </c>
      <c r="U8" s="837"/>
      <c r="V8" s="837"/>
      <c r="W8" s="837"/>
      <c r="X8" s="838" t="s">
        <v>11</v>
      </c>
      <c r="Y8" s="838"/>
      <c r="Z8" s="838"/>
      <c r="AA8" s="838"/>
      <c r="AB8" s="840" t="s">
        <v>12</v>
      </c>
      <c r="AC8" s="840"/>
      <c r="AD8" s="840"/>
      <c r="AE8" s="840"/>
      <c r="AF8" s="841" t="s">
        <v>13</v>
      </c>
      <c r="AG8" s="841"/>
      <c r="AH8" s="841"/>
      <c r="AI8" s="841"/>
    </row>
    <row r="9" spans="1:1026" s="9" customFormat="1" ht="10.35" customHeight="1" thickTop="1" thickBot="1" x14ac:dyDescent="0.25">
      <c r="A9" s="831"/>
      <c r="B9" s="832"/>
      <c r="C9" s="842" t="s">
        <v>14</v>
      </c>
      <c r="D9" s="927" t="s">
        <v>15</v>
      </c>
      <c r="E9" s="834"/>
      <c r="F9" s="931"/>
      <c r="G9" s="835"/>
      <c r="H9" s="928" t="s">
        <v>16</v>
      </c>
      <c r="I9" s="929" t="s">
        <v>17</v>
      </c>
      <c r="J9" s="843" t="s">
        <v>18</v>
      </c>
      <c r="K9" s="843"/>
      <c r="L9" s="843"/>
      <c r="M9" s="929" t="s">
        <v>19</v>
      </c>
      <c r="N9" s="929" t="s">
        <v>20</v>
      </c>
      <c r="O9" s="926" t="s">
        <v>21</v>
      </c>
      <c r="P9" s="823" t="s">
        <v>22</v>
      </c>
      <c r="Q9" s="823"/>
      <c r="R9" s="826" t="s">
        <v>23</v>
      </c>
      <c r="S9" s="826"/>
      <c r="T9" s="823" t="s">
        <v>24</v>
      </c>
      <c r="U9" s="823"/>
      <c r="V9" s="824" t="s">
        <v>25</v>
      </c>
      <c r="W9" s="824"/>
      <c r="X9" s="825" t="s">
        <v>26</v>
      </c>
      <c r="Y9" s="825"/>
      <c r="Z9" s="824" t="s">
        <v>27</v>
      </c>
      <c r="AA9" s="824"/>
      <c r="AB9" s="825" t="s">
        <v>28</v>
      </c>
      <c r="AC9" s="825"/>
      <c r="AD9" s="826" t="s">
        <v>29</v>
      </c>
      <c r="AE9" s="826"/>
      <c r="AF9" s="825" t="s">
        <v>30</v>
      </c>
      <c r="AG9" s="825"/>
      <c r="AH9" s="843" t="s">
        <v>31</v>
      </c>
      <c r="AI9" s="843"/>
    </row>
    <row r="10" spans="1:1026" s="9" customFormat="1" ht="12" customHeight="1" thickTop="1" thickBot="1" x14ac:dyDescent="0.25">
      <c r="A10" s="831"/>
      <c r="B10" s="832"/>
      <c r="C10" s="842"/>
      <c r="D10" s="927"/>
      <c r="E10" s="834"/>
      <c r="F10" s="932"/>
      <c r="G10" s="835"/>
      <c r="H10" s="928"/>
      <c r="I10" s="929"/>
      <c r="J10" s="11" t="s">
        <v>32</v>
      </c>
      <c r="K10" s="11" t="s">
        <v>16</v>
      </c>
      <c r="L10" s="11" t="s">
        <v>19</v>
      </c>
      <c r="M10" s="929"/>
      <c r="N10" s="929"/>
      <c r="O10" s="926"/>
      <c r="P10" s="10" t="s">
        <v>33</v>
      </c>
      <c r="Q10" s="11" t="s">
        <v>18</v>
      </c>
      <c r="R10" s="11" t="s">
        <v>33</v>
      </c>
      <c r="S10" s="12" t="s">
        <v>18</v>
      </c>
      <c r="T10" s="10" t="s">
        <v>33</v>
      </c>
      <c r="U10" s="11" t="s">
        <v>18</v>
      </c>
      <c r="V10" s="11" t="s">
        <v>33</v>
      </c>
      <c r="W10" s="13" t="s">
        <v>18</v>
      </c>
      <c r="X10" s="14" t="s">
        <v>33</v>
      </c>
      <c r="Y10" s="11" t="s">
        <v>18</v>
      </c>
      <c r="Z10" s="11" t="s">
        <v>33</v>
      </c>
      <c r="AA10" s="13" t="s">
        <v>18</v>
      </c>
      <c r="AB10" s="14" t="s">
        <v>33</v>
      </c>
      <c r="AC10" s="11" t="s">
        <v>18</v>
      </c>
      <c r="AD10" s="11" t="s">
        <v>33</v>
      </c>
      <c r="AE10" s="12" t="s">
        <v>18</v>
      </c>
      <c r="AF10" s="10" t="s">
        <v>33</v>
      </c>
      <c r="AG10" s="11" t="s">
        <v>18</v>
      </c>
      <c r="AH10" s="11" t="s">
        <v>33</v>
      </c>
      <c r="AI10" s="11" t="s">
        <v>18</v>
      </c>
    </row>
    <row r="11" spans="1:1026" ht="11.25" customHeight="1" thickTop="1" thickBot="1" x14ac:dyDescent="0.25">
      <c r="A11" s="15" t="s">
        <v>385</v>
      </c>
      <c r="B11" s="16" t="s">
        <v>34</v>
      </c>
      <c r="C11" s="17"/>
      <c r="D11" s="18"/>
      <c r="E11" s="19"/>
      <c r="F11" s="625"/>
      <c r="G11" s="16"/>
      <c r="H11" s="19"/>
      <c r="I11" s="20"/>
      <c r="J11" s="20"/>
      <c r="K11" s="20"/>
      <c r="L11" s="20"/>
      <c r="M11" s="21"/>
      <c r="N11" s="20"/>
      <c r="O11" s="16"/>
      <c r="P11" s="19"/>
      <c r="Q11" s="20"/>
      <c r="R11" s="20"/>
      <c r="S11" s="16"/>
      <c r="T11" s="19"/>
      <c r="U11" s="20"/>
      <c r="V11" s="20"/>
      <c r="W11" s="22"/>
      <c r="X11" s="23"/>
      <c r="Y11" s="21"/>
      <c r="Z11" s="21"/>
      <c r="AA11" s="24"/>
      <c r="AB11" s="23"/>
      <c r="AC11" s="21"/>
      <c r="AD11" s="21"/>
      <c r="AE11" s="25"/>
      <c r="AF11" s="19"/>
      <c r="AG11" s="21"/>
      <c r="AH11" s="21"/>
      <c r="AI11" s="21"/>
    </row>
    <row r="12" spans="1:1026" ht="11.25" customHeight="1" x14ac:dyDescent="0.2">
      <c r="A12" s="409" t="s">
        <v>35</v>
      </c>
      <c r="B12" s="26" t="s">
        <v>216</v>
      </c>
      <c r="C12" s="27" t="s">
        <v>162</v>
      </c>
      <c r="D12" s="26"/>
      <c r="E12" s="27">
        <v>30</v>
      </c>
      <c r="F12" s="626"/>
      <c r="G12" s="26">
        <v>3</v>
      </c>
      <c r="H12" s="27">
        <v>30</v>
      </c>
      <c r="I12" s="28"/>
      <c r="J12" s="28"/>
      <c r="K12" s="28"/>
      <c r="L12" s="28"/>
      <c r="M12" s="29"/>
      <c r="N12" s="28"/>
      <c r="O12" s="26"/>
      <c r="P12" s="410">
        <v>30</v>
      </c>
      <c r="Q12" s="411"/>
      <c r="R12" s="28"/>
      <c r="S12" s="26"/>
      <c r="T12" s="27"/>
      <c r="U12" s="28"/>
      <c r="V12" s="28"/>
      <c r="W12" s="47"/>
      <c r="X12" s="102"/>
      <c r="Y12" s="29"/>
      <c r="Z12" s="29"/>
      <c r="AA12" s="50"/>
      <c r="AB12" s="102"/>
      <c r="AC12" s="29"/>
      <c r="AD12" s="29"/>
      <c r="AE12" s="51"/>
      <c r="AF12" s="27"/>
      <c r="AG12" s="29"/>
      <c r="AH12" s="29"/>
      <c r="AI12" s="29"/>
    </row>
    <row r="13" spans="1:1026" ht="11.25" customHeight="1" x14ac:dyDescent="0.2">
      <c r="A13" s="409" t="s">
        <v>37</v>
      </c>
      <c r="B13" s="26" t="s">
        <v>36</v>
      </c>
      <c r="C13" s="27" t="s">
        <v>162</v>
      </c>
      <c r="D13" s="26"/>
      <c r="E13" s="27">
        <v>30</v>
      </c>
      <c r="F13" s="626"/>
      <c r="G13" s="26">
        <v>3</v>
      </c>
      <c r="H13" s="27">
        <v>30</v>
      </c>
      <c r="I13" s="28"/>
      <c r="J13" s="28"/>
      <c r="K13" s="28"/>
      <c r="L13" s="28"/>
      <c r="M13" s="29"/>
      <c r="N13" s="28"/>
      <c r="O13" s="26"/>
      <c r="P13" s="410">
        <v>30</v>
      </c>
      <c r="Q13" s="411"/>
      <c r="R13" s="28"/>
      <c r="S13" s="26"/>
      <c r="T13" s="27"/>
      <c r="U13" s="28"/>
      <c r="V13" s="28"/>
      <c r="W13" s="47"/>
      <c r="X13" s="102"/>
      <c r="Y13" s="29"/>
      <c r="Z13" s="29"/>
      <c r="AA13" s="50"/>
      <c r="AB13" s="102"/>
      <c r="AC13" s="29"/>
      <c r="AD13" s="29"/>
      <c r="AE13" s="51"/>
      <c r="AF13" s="27"/>
      <c r="AG13" s="29"/>
      <c r="AH13" s="29"/>
      <c r="AI13" s="29"/>
    </row>
    <row r="14" spans="1:1026" ht="11.25" customHeight="1" x14ac:dyDescent="0.2">
      <c r="A14" s="409" t="s">
        <v>211</v>
      </c>
      <c r="B14" s="26" t="s">
        <v>39</v>
      </c>
      <c r="C14" s="27" t="s">
        <v>160</v>
      </c>
      <c r="D14" s="26"/>
      <c r="E14" s="27">
        <v>30</v>
      </c>
      <c r="F14" s="626"/>
      <c r="G14" s="26">
        <v>3</v>
      </c>
      <c r="H14" s="27">
        <v>30</v>
      </c>
      <c r="I14" s="28"/>
      <c r="J14" s="28"/>
      <c r="K14" s="28"/>
      <c r="L14" s="28"/>
      <c r="M14" s="29"/>
      <c r="N14" s="28"/>
      <c r="O14" s="26"/>
      <c r="P14" s="410">
        <v>30</v>
      </c>
      <c r="Q14" s="411"/>
      <c r="R14" s="411"/>
      <c r="S14" s="26"/>
      <c r="T14" s="27"/>
      <c r="U14" s="28"/>
      <c r="V14" s="28"/>
      <c r="W14" s="47"/>
      <c r="X14" s="102"/>
      <c r="Y14" s="29"/>
      <c r="Z14" s="29"/>
      <c r="AA14" s="50"/>
      <c r="AB14" s="102"/>
      <c r="AC14" s="29"/>
      <c r="AD14" s="29"/>
      <c r="AE14" s="51"/>
      <c r="AF14" s="27"/>
      <c r="AG14" s="29"/>
      <c r="AH14" s="29"/>
      <c r="AI14" s="2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1.25" customHeight="1" x14ac:dyDescent="0.2">
      <c r="A15" s="409" t="s">
        <v>212</v>
      </c>
      <c r="B15" s="26" t="s">
        <v>41</v>
      </c>
      <c r="C15" s="27" t="s">
        <v>281</v>
      </c>
      <c r="D15" s="26"/>
      <c r="E15" s="27">
        <v>30</v>
      </c>
      <c r="F15" s="626"/>
      <c r="G15" s="26">
        <v>3</v>
      </c>
      <c r="H15" s="27">
        <v>30</v>
      </c>
      <c r="I15" s="28"/>
      <c r="J15" s="28"/>
      <c r="K15" s="28"/>
      <c r="L15" s="28"/>
      <c r="M15" s="29"/>
      <c r="N15" s="28"/>
      <c r="O15" s="26"/>
      <c r="P15" s="410">
        <v>30</v>
      </c>
      <c r="Q15" s="411"/>
      <c r="R15" s="411"/>
      <c r="S15" s="26"/>
      <c r="T15" s="27"/>
      <c r="U15" s="28"/>
      <c r="V15" s="28"/>
      <c r="W15" s="47"/>
      <c r="X15" s="102"/>
      <c r="Y15" s="29"/>
      <c r="Z15" s="29"/>
      <c r="AA15" s="50"/>
      <c r="AB15" s="102"/>
      <c r="AC15" s="29"/>
      <c r="AD15" s="29"/>
      <c r="AE15" s="51"/>
      <c r="AF15" s="27"/>
      <c r="AG15" s="29"/>
      <c r="AH15" s="29"/>
      <c r="AI15" s="2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1.25" customHeight="1" x14ac:dyDescent="0.2">
      <c r="A16" s="409" t="s">
        <v>40</v>
      </c>
      <c r="B16" s="26" t="s">
        <v>43</v>
      </c>
      <c r="C16" s="27" t="s">
        <v>281</v>
      </c>
      <c r="D16" s="26"/>
      <c r="E16" s="27">
        <v>45</v>
      </c>
      <c r="F16" s="626" t="s">
        <v>330</v>
      </c>
      <c r="G16" s="26">
        <v>4</v>
      </c>
      <c r="H16" s="27">
        <v>30</v>
      </c>
      <c r="I16" s="28"/>
      <c r="J16" s="28">
        <v>15</v>
      </c>
      <c r="K16" s="28"/>
      <c r="L16" s="28"/>
      <c r="M16" s="29"/>
      <c r="N16" s="28"/>
      <c r="O16" s="26"/>
      <c r="P16" s="410">
        <v>30</v>
      </c>
      <c r="Q16" s="411">
        <v>15</v>
      </c>
      <c r="R16" s="411"/>
      <c r="S16" s="26"/>
      <c r="T16" s="27"/>
      <c r="U16" s="28"/>
      <c r="V16" s="28"/>
      <c r="W16" s="47"/>
      <c r="X16" s="102"/>
      <c r="Y16" s="29"/>
      <c r="Z16" s="29"/>
      <c r="AA16" s="50"/>
      <c r="AB16" s="102"/>
      <c r="AC16" s="29"/>
      <c r="AD16" s="29"/>
      <c r="AE16" s="51"/>
      <c r="AF16" s="27"/>
      <c r="AG16" s="29"/>
      <c r="AH16" s="29"/>
      <c r="AI16" s="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11.25" customHeight="1" x14ac:dyDescent="0.2">
      <c r="A17" s="409" t="s">
        <v>38</v>
      </c>
      <c r="B17" s="26" t="s">
        <v>45</v>
      </c>
      <c r="C17" s="27" t="s">
        <v>280</v>
      </c>
      <c r="D17" s="26"/>
      <c r="E17" s="27">
        <v>60</v>
      </c>
      <c r="F17" s="626" t="s">
        <v>331</v>
      </c>
      <c r="G17" s="26">
        <v>5</v>
      </c>
      <c r="H17" s="27">
        <v>30</v>
      </c>
      <c r="I17" s="28"/>
      <c r="J17" s="28">
        <v>30</v>
      </c>
      <c r="K17" s="28"/>
      <c r="L17" s="28"/>
      <c r="M17" s="29"/>
      <c r="N17" s="28"/>
      <c r="O17" s="26"/>
      <c r="P17" s="410"/>
      <c r="Q17" s="411"/>
      <c r="R17" s="411">
        <v>30</v>
      </c>
      <c r="S17" s="26">
        <v>30</v>
      </c>
      <c r="T17" s="27"/>
      <c r="U17" s="28"/>
      <c r="V17" s="28"/>
      <c r="W17" s="47"/>
      <c r="X17" s="102"/>
      <c r="Y17" s="29"/>
      <c r="Z17" s="29"/>
      <c r="AA17" s="50"/>
      <c r="AB17" s="102"/>
      <c r="AC17" s="29"/>
      <c r="AD17" s="29"/>
      <c r="AE17" s="51"/>
      <c r="AF17" s="27"/>
      <c r="AG17" s="29"/>
      <c r="AH17" s="29"/>
      <c r="AI17" s="29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11.25" customHeight="1" x14ac:dyDescent="0.2">
      <c r="A18" s="409" t="s">
        <v>42</v>
      </c>
      <c r="B18" s="26" t="s">
        <v>47</v>
      </c>
      <c r="C18" s="27"/>
      <c r="D18" s="26" t="s">
        <v>203</v>
      </c>
      <c r="E18" s="27">
        <v>90</v>
      </c>
      <c r="F18" s="626" t="s">
        <v>333</v>
      </c>
      <c r="G18" s="758">
        <v>9</v>
      </c>
      <c r="H18" s="27">
        <v>90</v>
      </c>
      <c r="I18" s="28"/>
      <c r="J18" s="28"/>
      <c r="K18" s="28"/>
      <c r="L18" s="28"/>
      <c r="M18" s="29"/>
      <c r="N18" s="28"/>
      <c r="O18" s="26"/>
      <c r="P18" s="410"/>
      <c r="Q18" s="411"/>
      <c r="R18" s="411"/>
      <c r="S18" s="26"/>
      <c r="T18" s="27"/>
      <c r="U18" s="28"/>
      <c r="V18" s="28"/>
      <c r="W18" s="47"/>
      <c r="X18" s="102"/>
      <c r="Y18" s="29"/>
      <c r="Z18" s="29"/>
      <c r="AA18" s="50"/>
      <c r="AB18" s="102">
        <v>30</v>
      </c>
      <c r="AC18" s="29"/>
      <c r="AD18" s="29">
        <v>30</v>
      </c>
      <c r="AE18" s="51"/>
      <c r="AF18" s="27">
        <v>30</v>
      </c>
      <c r="AG18" s="29"/>
      <c r="AH18" s="29"/>
      <c r="AI18" s="29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22.7" customHeight="1" x14ac:dyDescent="0.2">
      <c r="A19" s="409" t="s">
        <v>44</v>
      </c>
      <c r="B19" s="26" t="s">
        <v>217</v>
      </c>
      <c r="C19" s="27" t="s">
        <v>203</v>
      </c>
      <c r="D19" s="26" t="s">
        <v>388</v>
      </c>
      <c r="E19" s="27">
        <v>180</v>
      </c>
      <c r="F19" s="626" t="s">
        <v>387</v>
      </c>
      <c r="G19" s="758">
        <v>12</v>
      </c>
      <c r="H19" s="27"/>
      <c r="I19" s="28">
        <v>180</v>
      </c>
      <c r="J19" s="28"/>
      <c r="K19" s="28"/>
      <c r="L19" s="28"/>
      <c r="M19" s="29"/>
      <c r="N19" s="28"/>
      <c r="O19" s="26"/>
      <c r="P19" s="27">
        <v>30</v>
      </c>
      <c r="Q19" s="28"/>
      <c r="R19" s="28">
        <v>30</v>
      </c>
      <c r="S19" s="26"/>
      <c r="T19" s="27">
        <v>30</v>
      </c>
      <c r="U19" s="28"/>
      <c r="V19" s="28">
        <v>30</v>
      </c>
      <c r="W19" s="47"/>
      <c r="X19" s="102">
        <v>30</v>
      </c>
      <c r="Y19" s="29"/>
      <c r="Z19" s="29">
        <v>30</v>
      </c>
      <c r="AA19" s="50"/>
      <c r="AB19" s="102"/>
      <c r="AC19" s="29"/>
      <c r="AD19" s="29"/>
      <c r="AE19" s="51"/>
      <c r="AF19" s="27"/>
      <c r="AG19" s="29"/>
      <c r="AH19" s="29"/>
      <c r="AI19" s="2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11.25" customHeight="1" thickBot="1" x14ac:dyDescent="0.25">
      <c r="A20" s="409" t="s">
        <v>46</v>
      </c>
      <c r="B20" s="118" t="s">
        <v>218</v>
      </c>
      <c r="C20" s="27" t="s">
        <v>187</v>
      </c>
      <c r="D20" s="26" t="s">
        <v>187</v>
      </c>
      <c r="E20" s="27">
        <v>60</v>
      </c>
      <c r="F20" s="651"/>
      <c r="G20" s="758">
        <v>0</v>
      </c>
      <c r="H20" s="27"/>
      <c r="I20" s="28"/>
      <c r="J20" s="28">
        <v>60</v>
      </c>
      <c r="K20" s="28"/>
      <c r="L20" s="28"/>
      <c r="M20" s="29"/>
      <c r="N20" s="28"/>
      <c r="O20" s="26"/>
      <c r="P20" s="117"/>
      <c r="Q20" s="538"/>
      <c r="R20" s="28"/>
      <c r="S20" s="26"/>
      <c r="T20" s="27"/>
      <c r="U20" s="28">
        <v>30</v>
      </c>
      <c r="V20" s="28"/>
      <c r="W20" s="47">
        <v>30</v>
      </c>
      <c r="X20" s="102"/>
      <c r="Y20" s="29"/>
      <c r="Z20" s="29"/>
      <c r="AA20" s="50"/>
      <c r="AB20" s="102"/>
      <c r="AC20" s="29"/>
      <c r="AD20" s="29"/>
      <c r="AE20" s="51"/>
      <c r="AF20" s="27"/>
      <c r="AG20" s="29"/>
      <c r="AH20" s="29"/>
      <c r="AI20" s="29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11.25" customHeight="1" thickTop="1" thickBot="1" x14ac:dyDescent="0.25">
      <c r="A21" s="457" t="s">
        <v>204</v>
      </c>
      <c r="B21" s="37"/>
      <c r="C21" s="1058" t="s">
        <v>389</v>
      </c>
      <c r="D21" s="1059" t="s">
        <v>390</v>
      </c>
      <c r="E21" s="560">
        <f>SUM(E12:E20)</f>
        <v>555</v>
      </c>
      <c r="F21" s="627"/>
      <c r="G21" s="37">
        <f t="shared" ref="G21:AI21" si="0">SUM(G12:G20)</f>
        <v>42</v>
      </c>
      <c r="H21" s="560">
        <f>SUM(H12:H20)</f>
        <v>270</v>
      </c>
      <c r="I21" s="39">
        <f t="shared" si="0"/>
        <v>180</v>
      </c>
      <c r="J21" s="39">
        <f t="shared" si="0"/>
        <v>105</v>
      </c>
      <c r="K21" s="39">
        <f t="shared" si="0"/>
        <v>0</v>
      </c>
      <c r="L21" s="39">
        <f t="shared" si="0"/>
        <v>0</v>
      </c>
      <c r="M21" s="566">
        <f t="shared" si="0"/>
        <v>0</v>
      </c>
      <c r="N21" s="39">
        <f t="shared" si="0"/>
        <v>0</v>
      </c>
      <c r="O21" s="37">
        <f t="shared" si="0"/>
        <v>0</v>
      </c>
      <c r="P21" s="41">
        <f t="shared" si="0"/>
        <v>180</v>
      </c>
      <c r="Q21" s="39">
        <f t="shared" si="0"/>
        <v>15</v>
      </c>
      <c r="R21" s="39">
        <f t="shared" si="0"/>
        <v>60</v>
      </c>
      <c r="S21" s="37">
        <f t="shared" si="0"/>
        <v>30</v>
      </c>
      <c r="T21" s="560">
        <f t="shared" si="0"/>
        <v>30</v>
      </c>
      <c r="U21" s="39">
        <f t="shared" si="0"/>
        <v>30</v>
      </c>
      <c r="V21" s="39">
        <f t="shared" si="0"/>
        <v>30</v>
      </c>
      <c r="W21" s="561">
        <f t="shared" si="0"/>
        <v>30</v>
      </c>
      <c r="X21" s="41">
        <f t="shared" si="0"/>
        <v>30</v>
      </c>
      <c r="Y21" s="566">
        <f t="shared" si="0"/>
        <v>0</v>
      </c>
      <c r="Z21" s="566">
        <f t="shared" si="0"/>
        <v>30</v>
      </c>
      <c r="AA21" s="568">
        <f t="shared" si="0"/>
        <v>0</v>
      </c>
      <c r="AB21" s="41">
        <f t="shared" si="0"/>
        <v>30</v>
      </c>
      <c r="AC21" s="566">
        <f t="shared" si="0"/>
        <v>0</v>
      </c>
      <c r="AD21" s="566">
        <f t="shared" si="0"/>
        <v>30</v>
      </c>
      <c r="AE21" s="559">
        <f t="shared" si="0"/>
        <v>0</v>
      </c>
      <c r="AF21" s="560">
        <f t="shared" si="0"/>
        <v>30</v>
      </c>
      <c r="AG21" s="566">
        <f t="shared" si="0"/>
        <v>0</v>
      </c>
      <c r="AH21" s="566">
        <f t="shared" si="0"/>
        <v>0</v>
      </c>
      <c r="AI21" s="566">
        <f t="shared" si="0"/>
        <v>0</v>
      </c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27" customHeight="1" thickTop="1" thickBot="1" x14ac:dyDescent="0.25">
      <c r="A22" s="43" t="s">
        <v>349</v>
      </c>
      <c r="B22" s="16" t="s">
        <v>48</v>
      </c>
      <c r="C22" s="19"/>
      <c r="D22" s="16"/>
      <c r="E22" s="19"/>
      <c r="F22" s="625"/>
      <c r="G22" s="16"/>
      <c r="H22" s="19"/>
      <c r="I22" s="20"/>
      <c r="J22" s="20"/>
      <c r="K22" s="20"/>
      <c r="L22" s="20"/>
      <c r="M22" s="44"/>
      <c r="N22" s="20"/>
      <c r="O22" s="16"/>
      <c r="P22" s="429"/>
      <c r="Q22" s="430"/>
      <c r="R22" s="20"/>
      <c r="S22" s="16"/>
      <c r="T22" s="19"/>
      <c r="U22" s="20"/>
      <c r="V22" s="20"/>
      <c r="W22" s="22"/>
      <c r="X22" s="23"/>
      <c r="Y22" s="44"/>
      <c r="Z22" s="44"/>
      <c r="AA22" s="45"/>
      <c r="AB22" s="23"/>
      <c r="AC22" s="44"/>
      <c r="AD22" s="44"/>
      <c r="AE22" s="46"/>
      <c r="AF22" s="19"/>
      <c r="AG22" s="44"/>
      <c r="AH22" s="44"/>
      <c r="AI22" s="44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11.25" customHeight="1" x14ac:dyDescent="0.2">
      <c r="A23" s="501" t="s">
        <v>49</v>
      </c>
      <c r="B23" s="47" t="s">
        <v>50</v>
      </c>
      <c r="C23" s="48" t="s">
        <v>280</v>
      </c>
      <c r="D23" s="49"/>
      <c r="E23" s="27">
        <v>60</v>
      </c>
      <c r="F23" s="626" t="s">
        <v>331</v>
      </c>
      <c r="G23" s="26">
        <v>5</v>
      </c>
      <c r="H23" s="27">
        <v>30</v>
      </c>
      <c r="I23" s="30"/>
      <c r="J23" s="28">
        <v>30</v>
      </c>
      <c r="K23" s="30"/>
      <c r="L23" s="30"/>
      <c r="M23" s="29"/>
      <c r="N23" s="30"/>
      <c r="O23" s="31"/>
      <c r="P23" s="410">
        <v>30</v>
      </c>
      <c r="Q23" s="411">
        <v>30</v>
      </c>
      <c r="R23" s="410"/>
      <c r="S23" s="432"/>
      <c r="T23" s="410"/>
      <c r="U23" s="411"/>
      <c r="V23" s="28"/>
      <c r="W23" s="47"/>
      <c r="X23" s="102"/>
      <c r="Y23" s="29"/>
      <c r="Z23" s="29"/>
      <c r="AA23" s="50"/>
      <c r="AB23" s="102"/>
      <c r="AC23" s="29"/>
      <c r="AD23" s="29"/>
      <c r="AE23" s="51"/>
      <c r="AF23" s="27"/>
      <c r="AG23" s="29"/>
      <c r="AH23" s="29"/>
      <c r="AI23" s="29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12.75" customHeight="1" x14ac:dyDescent="0.2">
      <c r="A24" s="360" t="s">
        <v>51</v>
      </c>
      <c r="B24" s="52" t="s">
        <v>219</v>
      </c>
      <c r="C24" s="53" t="s">
        <v>160</v>
      </c>
      <c r="D24" s="54"/>
      <c r="E24" s="56">
        <v>30</v>
      </c>
      <c r="F24" s="628"/>
      <c r="G24" s="55">
        <v>3</v>
      </c>
      <c r="H24" s="56">
        <v>30</v>
      </c>
      <c r="I24" s="467"/>
      <c r="J24" s="467"/>
      <c r="K24" s="467"/>
      <c r="L24" s="467"/>
      <c r="M24" s="465"/>
      <c r="N24" s="467"/>
      <c r="O24" s="466"/>
      <c r="P24" s="412">
        <v>30</v>
      </c>
      <c r="Q24" s="411"/>
      <c r="R24" s="435"/>
      <c r="S24" s="436"/>
      <c r="T24" s="437"/>
      <c r="U24" s="435"/>
      <c r="V24" s="431"/>
      <c r="W24" s="196"/>
      <c r="X24" s="197"/>
      <c r="Y24" s="61"/>
      <c r="Z24" s="61"/>
      <c r="AA24" s="62"/>
      <c r="AB24" s="197"/>
      <c r="AC24" s="61"/>
      <c r="AD24" s="61"/>
      <c r="AE24" s="63"/>
      <c r="AF24" s="188"/>
      <c r="AG24" s="61"/>
      <c r="AH24" s="61"/>
      <c r="AI24" s="61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12.75" customHeight="1" x14ac:dyDescent="0.2">
      <c r="A25" s="360" t="s">
        <v>53</v>
      </c>
      <c r="B25" s="52" t="s">
        <v>220</v>
      </c>
      <c r="C25" s="53"/>
      <c r="D25" s="54" t="s">
        <v>160</v>
      </c>
      <c r="E25" s="464">
        <v>30</v>
      </c>
      <c r="F25" s="629"/>
      <c r="G25" s="466">
        <v>3</v>
      </c>
      <c r="H25" s="70">
        <v>30</v>
      </c>
      <c r="I25" s="467"/>
      <c r="J25" s="467"/>
      <c r="K25" s="467"/>
      <c r="L25" s="467"/>
      <c r="M25" s="465"/>
      <c r="N25" s="467"/>
      <c r="O25" s="466"/>
      <c r="P25" s="412"/>
      <c r="Q25" s="411"/>
      <c r="R25" s="410">
        <v>30</v>
      </c>
      <c r="S25" s="432"/>
      <c r="T25" s="410"/>
      <c r="U25" s="411"/>
      <c r="V25" s="431"/>
      <c r="W25" s="196"/>
      <c r="X25" s="197"/>
      <c r="Y25" s="61"/>
      <c r="Z25" s="61"/>
      <c r="AA25" s="62"/>
      <c r="AB25" s="197"/>
      <c r="AC25" s="61"/>
      <c r="AD25" s="61"/>
      <c r="AE25" s="63"/>
      <c r="AF25" s="188"/>
      <c r="AG25" s="61"/>
      <c r="AH25" s="61"/>
      <c r="AI25" s="61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7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12.75" customHeight="1" x14ac:dyDescent="0.2">
      <c r="A26" s="653" t="s">
        <v>55</v>
      </c>
      <c r="B26" s="69" t="s">
        <v>221</v>
      </c>
      <c r="C26" s="464"/>
      <c r="D26" s="73" t="s">
        <v>162</v>
      </c>
      <c r="E26" s="167">
        <v>30</v>
      </c>
      <c r="F26" s="630"/>
      <c r="G26" s="466">
        <v>3</v>
      </c>
      <c r="H26" s="70">
        <v>30</v>
      </c>
      <c r="I26" s="467"/>
      <c r="J26" s="467"/>
      <c r="K26" s="467"/>
      <c r="L26" s="467"/>
      <c r="M26" s="465"/>
      <c r="N26" s="467"/>
      <c r="O26" s="69"/>
      <c r="P26" s="413"/>
      <c r="Q26" s="415"/>
      <c r="R26" s="415">
        <v>30</v>
      </c>
      <c r="S26" s="433"/>
      <c r="T26" s="539"/>
      <c r="U26" s="435"/>
      <c r="V26" s="431"/>
      <c r="W26" s="196"/>
      <c r="X26" s="197"/>
      <c r="Y26" s="61"/>
      <c r="Z26" s="61"/>
      <c r="AA26" s="62"/>
      <c r="AB26" s="197"/>
      <c r="AC26" s="61"/>
      <c r="AD26" s="61"/>
      <c r="AE26" s="63"/>
      <c r="AF26" s="188"/>
      <c r="AG26" s="61"/>
      <c r="AH26" s="61"/>
      <c r="AI26" s="61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12.75" customHeight="1" x14ac:dyDescent="0.2">
      <c r="A27" s="616" t="s">
        <v>54</v>
      </c>
      <c r="B27" s="69" t="s">
        <v>52</v>
      </c>
      <c r="C27" s="502" t="s">
        <v>160</v>
      </c>
      <c r="D27" s="503"/>
      <c r="E27" s="85">
        <v>30</v>
      </c>
      <c r="F27" s="346"/>
      <c r="G27" s="504">
        <v>3</v>
      </c>
      <c r="H27" s="505">
        <v>30</v>
      </c>
      <c r="I27" s="467"/>
      <c r="J27" s="467"/>
      <c r="K27" s="467"/>
      <c r="L27" s="467"/>
      <c r="M27" s="465"/>
      <c r="N27" s="467"/>
      <c r="O27" s="466"/>
      <c r="P27" s="412"/>
      <c r="Q27" s="411"/>
      <c r="R27" s="412"/>
      <c r="S27" s="432"/>
      <c r="T27" s="410">
        <v>30</v>
      </c>
      <c r="U27" s="411"/>
      <c r="V27" s="431"/>
      <c r="W27" s="196"/>
      <c r="X27" s="197"/>
      <c r="Y27" s="61"/>
      <c r="Z27" s="61"/>
      <c r="AA27" s="62"/>
      <c r="AB27" s="197"/>
      <c r="AC27" s="61"/>
      <c r="AD27" s="61"/>
      <c r="AE27" s="63"/>
      <c r="AF27" s="188"/>
      <c r="AG27" s="61"/>
      <c r="AH27" s="61"/>
      <c r="AI27" s="61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ht="13.5" customHeight="1" thickBot="1" x14ac:dyDescent="0.25">
      <c r="A28" s="360" t="s">
        <v>379</v>
      </c>
      <c r="B28" s="506" t="s">
        <v>222</v>
      </c>
      <c r="C28" s="53"/>
      <c r="D28" s="54" t="s">
        <v>162</v>
      </c>
      <c r="E28" s="56">
        <v>30</v>
      </c>
      <c r="F28" s="628"/>
      <c r="G28" s="52">
        <v>1</v>
      </c>
      <c r="H28" s="53"/>
      <c r="I28" s="172"/>
      <c r="J28" s="172"/>
      <c r="K28" s="172"/>
      <c r="L28" s="172"/>
      <c r="M28" s="173"/>
      <c r="N28" s="172"/>
      <c r="O28" s="52">
        <v>30</v>
      </c>
      <c r="P28" s="403"/>
      <c r="Q28" s="128"/>
      <c r="R28" s="128"/>
      <c r="S28" s="499">
        <v>30</v>
      </c>
      <c r="T28" s="500"/>
      <c r="U28" s="458"/>
      <c r="V28" s="79"/>
      <c r="W28" s="80"/>
      <c r="X28" s="81"/>
      <c r="Y28" s="82"/>
      <c r="Z28" s="82"/>
      <c r="AA28" s="83"/>
      <c r="AB28" s="81"/>
      <c r="AC28" s="82"/>
      <c r="AD28" s="82"/>
      <c r="AE28" s="84"/>
      <c r="AF28" s="85"/>
      <c r="AG28" s="82"/>
      <c r="AH28" s="82"/>
      <c r="AI28" s="82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13.5" customHeight="1" thickTop="1" thickBot="1" x14ac:dyDescent="0.25">
      <c r="A29" s="654" t="s">
        <v>204</v>
      </c>
      <c r="B29" s="574"/>
      <c r="C29" s="575" t="s">
        <v>362</v>
      </c>
      <c r="D29" s="576" t="s">
        <v>363</v>
      </c>
      <c r="E29" s="404">
        <f t="shared" ref="E29:AI29" si="1">SUM(E23:E28)</f>
        <v>210</v>
      </c>
      <c r="F29" s="631"/>
      <c r="G29" s="407">
        <f t="shared" si="1"/>
        <v>18</v>
      </c>
      <c r="H29" s="405">
        <f t="shared" si="1"/>
        <v>150</v>
      </c>
      <c r="I29" s="406">
        <f t="shared" si="1"/>
        <v>0</v>
      </c>
      <c r="J29" s="406">
        <f t="shared" si="1"/>
        <v>30</v>
      </c>
      <c r="K29" s="406">
        <f t="shared" si="1"/>
        <v>0</v>
      </c>
      <c r="L29" s="406">
        <f t="shared" si="1"/>
        <v>0</v>
      </c>
      <c r="M29" s="406">
        <f t="shared" si="1"/>
        <v>0</v>
      </c>
      <c r="N29" s="406">
        <f t="shared" si="1"/>
        <v>0</v>
      </c>
      <c r="O29" s="407">
        <f t="shared" si="1"/>
        <v>30</v>
      </c>
      <c r="P29" s="405">
        <f t="shared" si="1"/>
        <v>60</v>
      </c>
      <c r="Q29" s="406">
        <f t="shared" si="1"/>
        <v>30</v>
      </c>
      <c r="R29" s="406">
        <f t="shared" si="1"/>
        <v>60</v>
      </c>
      <c r="S29" s="408">
        <f t="shared" si="1"/>
        <v>30</v>
      </c>
      <c r="T29" s="153">
        <f t="shared" si="1"/>
        <v>30</v>
      </c>
      <c r="U29" s="151">
        <f t="shared" si="1"/>
        <v>0</v>
      </c>
      <c r="V29" s="151">
        <f t="shared" si="1"/>
        <v>0</v>
      </c>
      <c r="W29" s="577">
        <f t="shared" si="1"/>
        <v>0</v>
      </c>
      <c r="X29" s="154">
        <f t="shared" si="1"/>
        <v>0</v>
      </c>
      <c r="Y29" s="155">
        <f t="shared" si="1"/>
        <v>0</v>
      </c>
      <c r="Z29" s="155">
        <f t="shared" si="1"/>
        <v>0</v>
      </c>
      <c r="AA29" s="564">
        <f t="shared" si="1"/>
        <v>0</v>
      </c>
      <c r="AB29" s="154">
        <f t="shared" si="1"/>
        <v>0</v>
      </c>
      <c r="AC29" s="155">
        <f t="shared" si="1"/>
        <v>0</v>
      </c>
      <c r="AD29" s="155">
        <f t="shared" si="1"/>
        <v>0</v>
      </c>
      <c r="AE29" s="565">
        <f t="shared" si="1"/>
        <v>0</v>
      </c>
      <c r="AF29" s="153">
        <f t="shared" si="1"/>
        <v>0</v>
      </c>
      <c r="AG29" s="155">
        <f t="shared" si="1"/>
        <v>0</v>
      </c>
      <c r="AH29" s="155">
        <f t="shared" si="1"/>
        <v>0</v>
      </c>
      <c r="AI29" s="155">
        <f t="shared" si="1"/>
        <v>0</v>
      </c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s="7" customFormat="1" ht="11.25" customHeight="1" thickTop="1" x14ac:dyDescent="0.2">
      <c r="A30" s="945" t="s">
        <v>350</v>
      </c>
      <c r="B30" s="847" t="s">
        <v>57</v>
      </c>
      <c r="C30" s="933"/>
      <c r="D30" s="847"/>
      <c r="E30" s="849"/>
      <c r="F30" s="935"/>
      <c r="G30" s="847"/>
      <c r="H30" s="849"/>
      <c r="I30" s="937"/>
      <c r="J30" s="935"/>
      <c r="K30" s="935"/>
      <c r="L30" s="935"/>
      <c r="M30" s="937"/>
      <c r="N30" s="937"/>
      <c r="O30" s="952"/>
      <c r="P30" s="849"/>
      <c r="Q30" s="935"/>
      <c r="R30" s="935"/>
      <c r="S30" s="847"/>
      <c r="T30" s="849"/>
      <c r="U30" s="935"/>
      <c r="V30" s="935"/>
      <c r="W30" s="847"/>
      <c r="X30" s="849"/>
      <c r="Y30" s="935"/>
      <c r="Z30" s="935"/>
      <c r="AA30" s="847"/>
      <c r="AB30" s="849"/>
      <c r="AC30" s="935"/>
      <c r="AD30" s="935"/>
      <c r="AE30" s="847"/>
      <c r="AF30" s="849"/>
      <c r="AG30" s="935"/>
      <c r="AH30" s="935"/>
      <c r="AI30" s="935"/>
    </row>
    <row r="31" spans="1:1026" s="7" customFormat="1" ht="11.25" customHeight="1" thickBot="1" x14ac:dyDescent="0.25">
      <c r="A31" s="946"/>
      <c r="B31" s="848"/>
      <c r="C31" s="934"/>
      <c r="D31" s="848"/>
      <c r="E31" s="850"/>
      <c r="F31" s="936"/>
      <c r="G31" s="848"/>
      <c r="H31" s="850"/>
      <c r="I31" s="938"/>
      <c r="J31" s="936"/>
      <c r="K31" s="936"/>
      <c r="L31" s="936"/>
      <c r="M31" s="938"/>
      <c r="N31" s="938"/>
      <c r="O31" s="953"/>
      <c r="P31" s="850"/>
      <c r="Q31" s="936"/>
      <c r="R31" s="936"/>
      <c r="S31" s="848"/>
      <c r="T31" s="850"/>
      <c r="U31" s="936"/>
      <c r="V31" s="936"/>
      <c r="W31" s="848"/>
      <c r="X31" s="850"/>
      <c r="Y31" s="936"/>
      <c r="Z31" s="936"/>
      <c r="AA31" s="848"/>
      <c r="AB31" s="850"/>
      <c r="AC31" s="936"/>
      <c r="AD31" s="936"/>
      <c r="AE31" s="848"/>
      <c r="AF31" s="850"/>
      <c r="AG31" s="936"/>
      <c r="AH31" s="936"/>
      <c r="AI31" s="936"/>
    </row>
    <row r="32" spans="1:1026" s="7" customFormat="1" ht="17.45" customHeight="1" x14ac:dyDescent="0.2">
      <c r="A32" s="655" t="s">
        <v>63</v>
      </c>
      <c r="B32" s="96" t="s">
        <v>247</v>
      </c>
      <c r="C32" s="48"/>
      <c r="D32" s="617" t="s">
        <v>280</v>
      </c>
      <c r="E32" s="507">
        <v>60</v>
      </c>
      <c r="F32" s="632" t="s">
        <v>331</v>
      </c>
      <c r="G32" s="96">
        <v>5</v>
      </c>
      <c r="H32" s="48">
        <v>30</v>
      </c>
      <c r="I32" s="97"/>
      <c r="J32" s="98">
        <v>30</v>
      </c>
      <c r="K32" s="99"/>
      <c r="L32" s="99"/>
      <c r="M32" s="100"/>
      <c r="N32" s="100"/>
      <c r="O32" s="101"/>
      <c r="P32" s="48"/>
      <c r="Q32" s="98"/>
      <c r="R32" s="440">
        <v>30</v>
      </c>
      <c r="S32" s="471">
        <v>30</v>
      </c>
      <c r="T32" s="439"/>
      <c r="U32" s="440"/>
      <c r="V32" s="440"/>
      <c r="W32" s="471"/>
      <c r="X32" s="439"/>
      <c r="Y32" s="440"/>
      <c r="Z32" s="98"/>
      <c r="AA32" s="95"/>
      <c r="AB32" s="48"/>
      <c r="AC32" s="98"/>
      <c r="AD32" s="98"/>
      <c r="AE32" s="96"/>
      <c r="AF32" s="472"/>
      <c r="AG32" s="98"/>
      <c r="AH32" s="98"/>
      <c r="AI32" s="98"/>
    </row>
    <row r="33" spans="1:35" s="7" customFormat="1" ht="17.45" customHeight="1" x14ac:dyDescent="0.2">
      <c r="A33" s="616" t="s">
        <v>213</v>
      </c>
      <c r="B33" s="47" t="s">
        <v>249</v>
      </c>
      <c r="C33" s="74"/>
      <c r="D33" s="618" t="s">
        <v>162</v>
      </c>
      <c r="E33" s="167">
        <v>30</v>
      </c>
      <c r="F33" s="630"/>
      <c r="G33" s="106">
        <v>3</v>
      </c>
      <c r="H33" s="74">
        <v>30</v>
      </c>
      <c r="I33" s="581"/>
      <c r="J33" s="77"/>
      <c r="K33" s="75"/>
      <c r="L33" s="75"/>
      <c r="M33" s="108"/>
      <c r="N33" s="108"/>
      <c r="O33" s="109"/>
      <c r="P33" s="74"/>
      <c r="Q33" s="77"/>
      <c r="R33" s="415">
        <v>30</v>
      </c>
      <c r="S33" s="474"/>
      <c r="T33" s="413"/>
      <c r="U33" s="415"/>
      <c r="V33" s="415"/>
      <c r="W33" s="473"/>
      <c r="X33" s="441"/>
      <c r="Y33" s="411"/>
      <c r="Z33" s="28"/>
      <c r="AA33" s="47"/>
      <c r="AB33" s="102"/>
      <c r="AC33" s="28"/>
      <c r="AD33" s="28"/>
      <c r="AE33" s="26"/>
      <c r="AF33" s="27"/>
      <c r="AG33" s="28"/>
      <c r="AH33" s="28"/>
      <c r="AI33" s="28"/>
    </row>
    <row r="34" spans="1:35" s="7" customFormat="1" ht="22.35" customHeight="1" x14ac:dyDescent="0.2">
      <c r="A34" s="656" t="s">
        <v>58</v>
      </c>
      <c r="B34" s="47" t="s">
        <v>250</v>
      </c>
      <c r="C34" s="74"/>
      <c r="D34" s="620" t="s">
        <v>160</v>
      </c>
      <c r="E34" s="170">
        <v>30</v>
      </c>
      <c r="F34" s="633"/>
      <c r="G34" s="106">
        <v>3</v>
      </c>
      <c r="H34" s="74">
        <v>30</v>
      </c>
      <c r="I34" s="107"/>
      <c r="J34" s="77"/>
      <c r="K34" s="75"/>
      <c r="L34" s="30"/>
      <c r="M34" s="29"/>
      <c r="N34" s="29"/>
      <c r="O34" s="50"/>
      <c r="P34" s="102"/>
      <c r="Q34" s="28"/>
      <c r="R34" s="411">
        <v>30</v>
      </c>
      <c r="S34" s="473"/>
      <c r="T34" s="441"/>
      <c r="U34" s="411"/>
      <c r="V34" s="411"/>
      <c r="W34" s="473"/>
      <c r="X34" s="441"/>
      <c r="Y34" s="411"/>
      <c r="Z34" s="28"/>
      <c r="AA34" s="47"/>
      <c r="AB34" s="102"/>
      <c r="AC34" s="28"/>
      <c r="AD34" s="28"/>
      <c r="AE34" s="26"/>
      <c r="AF34" s="27"/>
      <c r="AG34" s="28"/>
      <c r="AH34" s="28"/>
      <c r="AI34" s="28"/>
    </row>
    <row r="35" spans="1:35" s="7" customFormat="1" ht="13.7" customHeight="1" x14ac:dyDescent="0.2">
      <c r="A35" s="756" t="s">
        <v>60</v>
      </c>
      <c r="B35" s="47" t="s">
        <v>251</v>
      </c>
      <c r="C35" s="74"/>
      <c r="D35" s="618" t="s">
        <v>280</v>
      </c>
      <c r="E35" s="167">
        <v>45</v>
      </c>
      <c r="F35" s="630" t="s">
        <v>330</v>
      </c>
      <c r="G35" s="106">
        <v>4</v>
      </c>
      <c r="H35" s="74">
        <v>30</v>
      </c>
      <c r="I35" s="107"/>
      <c r="J35" s="77">
        <v>15</v>
      </c>
      <c r="K35" s="75"/>
      <c r="L35" s="75"/>
      <c r="M35" s="108"/>
      <c r="N35" s="108"/>
      <c r="O35" s="109"/>
      <c r="P35" s="74"/>
      <c r="Q35" s="77"/>
      <c r="R35" s="415">
        <v>30</v>
      </c>
      <c r="S35" s="474">
        <v>15</v>
      </c>
      <c r="T35" s="441"/>
      <c r="U35" s="411"/>
      <c r="V35" s="411"/>
      <c r="W35" s="473"/>
      <c r="X35" s="441"/>
      <c r="Y35" s="411"/>
      <c r="Z35" s="28"/>
      <c r="AA35" s="47"/>
      <c r="AB35" s="102"/>
      <c r="AC35" s="28"/>
      <c r="AD35" s="28"/>
      <c r="AE35" s="26"/>
      <c r="AF35" s="27"/>
      <c r="AG35" s="28"/>
      <c r="AH35" s="28"/>
      <c r="AI35" s="28"/>
    </row>
    <row r="36" spans="1:35" s="7" customFormat="1" ht="15.6" customHeight="1" x14ac:dyDescent="0.2">
      <c r="A36" s="757" t="s">
        <v>61</v>
      </c>
      <c r="B36" s="47" t="s">
        <v>252</v>
      </c>
      <c r="C36" s="74"/>
      <c r="D36" s="618" t="s">
        <v>162</v>
      </c>
      <c r="E36" s="167">
        <v>30</v>
      </c>
      <c r="F36" s="630"/>
      <c r="G36" s="106">
        <v>3</v>
      </c>
      <c r="H36" s="74">
        <v>30</v>
      </c>
      <c r="I36" s="107"/>
      <c r="J36" s="77"/>
      <c r="K36" s="75"/>
      <c r="L36" s="75"/>
      <c r="M36" s="108"/>
      <c r="N36" s="108"/>
      <c r="O36" s="109"/>
      <c r="P36" s="74"/>
      <c r="Q36" s="77"/>
      <c r="R36" s="415">
        <v>30</v>
      </c>
      <c r="S36" s="474"/>
      <c r="T36" s="441"/>
      <c r="U36" s="411"/>
      <c r="V36" s="411"/>
      <c r="W36" s="473"/>
      <c r="X36" s="441"/>
      <c r="Y36" s="411"/>
      <c r="Z36" s="28"/>
      <c r="AA36" s="47"/>
      <c r="AB36" s="102"/>
      <c r="AC36" s="28"/>
      <c r="AD36" s="28"/>
      <c r="AE36" s="26"/>
      <c r="AF36" s="27"/>
      <c r="AG36" s="28"/>
      <c r="AH36" s="28"/>
      <c r="AI36" s="28"/>
    </row>
    <row r="37" spans="1:35" s="7" customFormat="1" ht="15.6" customHeight="1" x14ac:dyDescent="0.2">
      <c r="A37" s="616" t="s">
        <v>72</v>
      </c>
      <c r="B37" s="47" t="s">
        <v>253</v>
      </c>
      <c r="C37" s="502" t="s">
        <v>280</v>
      </c>
      <c r="D37" s="621"/>
      <c r="E37" s="167">
        <v>60</v>
      </c>
      <c r="F37" s="630" t="s">
        <v>331</v>
      </c>
      <c r="G37" s="106">
        <v>5</v>
      </c>
      <c r="H37" s="74">
        <v>30</v>
      </c>
      <c r="I37" s="107"/>
      <c r="J37" s="77">
        <v>30</v>
      </c>
      <c r="K37" s="75"/>
      <c r="L37" s="75"/>
      <c r="M37" s="108"/>
      <c r="N37" s="108"/>
      <c r="O37" s="109"/>
      <c r="P37" s="74"/>
      <c r="Q37" s="77"/>
      <c r="R37" s="415"/>
      <c r="S37" s="474"/>
      <c r="T37" s="413">
        <v>30</v>
      </c>
      <c r="U37" s="415">
        <v>30</v>
      </c>
      <c r="V37" s="411"/>
      <c r="W37" s="473"/>
      <c r="X37" s="441"/>
      <c r="Y37" s="411"/>
      <c r="Z37" s="28"/>
      <c r="AA37" s="47"/>
      <c r="AB37" s="102"/>
      <c r="AC37" s="28"/>
      <c r="AD37" s="28"/>
      <c r="AE37" s="26"/>
      <c r="AF37" s="27"/>
      <c r="AG37" s="28"/>
      <c r="AH37" s="28"/>
      <c r="AI37" s="28"/>
    </row>
    <row r="38" spans="1:35" s="7" customFormat="1" ht="17.45" customHeight="1" x14ac:dyDescent="0.2">
      <c r="A38" s="616" t="s">
        <v>73</v>
      </c>
      <c r="B38" s="47" t="s">
        <v>254</v>
      </c>
      <c r="C38" s="202" t="s">
        <v>160</v>
      </c>
      <c r="D38" s="87"/>
      <c r="E38" s="170">
        <v>30</v>
      </c>
      <c r="F38" s="633"/>
      <c r="G38" s="106">
        <v>3</v>
      </c>
      <c r="H38" s="74">
        <v>30</v>
      </c>
      <c r="I38" s="107"/>
      <c r="J38" s="434"/>
      <c r="K38" s="75"/>
      <c r="L38" s="75"/>
      <c r="M38" s="108"/>
      <c r="N38" s="108"/>
      <c r="O38" s="109"/>
      <c r="P38" s="74"/>
      <c r="Q38" s="77"/>
      <c r="R38" s="415"/>
      <c r="S38" s="474"/>
      <c r="T38" s="413">
        <v>30</v>
      </c>
      <c r="U38" s="411"/>
      <c r="V38" s="411"/>
      <c r="W38" s="473"/>
      <c r="X38" s="441"/>
      <c r="Y38" s="411"/>
      <c r="Z38" s="28"/>
      <c r="AA38" s="47"/>
      <c r="AB38" s="102"/>
      <c r="AC38" s="28"/>
      <c r="AD38" s="28"/>
      <c r="AE38" s="26"/>
      <c r="AF38" s="27"/>
      <c r="AG38" s="28"/>
      <c r="AH38" s="28"/>
      <c r="AI38" s="28"/>
    </row>
    <row r="39" spans="1:35" s="7" customFormat="1" ht="12.6" customHeight="1" x14ac:dyDescent="0.2">
      <c r="A39" s="657" t="s">
        <v>68</v>
      </c>
      <c r="B39" s="47" t="s">
        <v>255</v>
      </c>
      <c r="C39" s="102" t="s">
        <v>162</v>
      </c>
      <c r="D39" s="619"/>
      <c r="E39" s="189">
        <v>30</v>
      </c>
      <c r="F39" s="634"/>
      <c r="G39" s="26">
        <v>3</v>
      </c>
      <c r="H39" s="102">
        <v>30</v>
      </c>
      <c r="I39" s="103"/>
      <c r="J39" s="77"/>
      <c r="K39" s="30"/>
      <c r="L39" s="30"/>
      <c r="M39" s="29"/>
      <c r="N39" s="29"/>
      <c r="O39" s="50"/>
      <c r="P39" s="102"/>
      <c r="Q39" s="28"/>
      <c r="R39" s="28"/>
      <c r="S39" s="47"/>
      <c r="T39" s="441">
        <v>30</v>
      </c>
      <c r="U39" s="411"/>
      <c r="V39" s="411"/>
      <c r="W39" s="473"/>
      <c r="X39" s="441"/>
      <c r="Y39" s="411"/>
      <c r="Z39" s="28"/>
      <c r="AA39" s="47"/>
      <c r="AB39" s="102"/>
      <c r="AC39" s="28"/>
      <c r="AD39" s="28"/>
      <c r="AE39" s="26"/>
      <c r="AF39" s="27"/>
      <c r="AG39" s="28"/>
      <c r="AH39" s="28"/>
      <c r="AI39" s="28"/>
    </row>
    <row r="40" spans="1:35" s="7" customFormat="1" ht="16.7" customHeight="1" x14ac:dyDescent="0.2">
      <c r="A40" s="657" t="s">
        <v>66</v>
      </c>
      <c r="B40" s="47" t="s">
        <v>256</v>
      </c>
      <c r="C40" s="102" t="s">
        <v>162</v>
      </c>
      <c r="D40" s="619"/>
      <c r="E40" s="189">
        <v>30</v>
      </c>
      <c r="F40" s="634"/>
      <c r="G40" s="26">
        <v>3</v>
      </c>
      <c r="H40" s="102">
        <v>30</v>
      </c>
      <c r="I40" s="103"/>
      <c r="J40" s="28"/>
      <c r="K40" s="30"/>
      <c r="L40" s="30"/>
      <c r="M40" s="29"/>
      <c r="N40" s="29"/>
      <c r="O40" s="50"/>
      <c r="P40" s="102"/>
      <c r="Q40" s="28"/>
      <c r="R40" s="28"/>
      <c r="S40" s="47"/>
      <c r="T40" s="441">
        <v>30</v>
      </c>
      <c r="U40" s="411"/>
      <c r="V40" s="411"/>
      <c r="W40" s="473"/>
      <c r="X40" s="441"/>
      <c r="Y40" s="411"/>
      <c r="Z40" s="28"/>
      <c r="AA40" s="47"/>
      <c r="AB40" s="102"/>
      <c r="AC40" s="28"/>
      <c r="AD40" s="28"/>
      <c r="AE40" s="26"/>
      <c r="AF40" s="27"/>
      <c r="AG40" s="28"/>
      <c r="AH40" s="28"/>
      <c r="AI40" s="28"/>
    </row>
    <row r="41" spans="1:35" s="7" customFormat="1" ht="19.7" customHeight="1" x14ac:dyDescent="0.2">
      <c r="A41" s="616" t="s">
        <v>206</v>
      </c>
      <c r="B41" s="47" t="s">
        <v>257</v>
      </c>
      <c r="C41" s="74" t="s">
        <v>162</v>
      </c>
      <c r="D41" s="620"/>
      <c r="E41" s="170">
        <v>30</v>
      </c>
      <c r="F41" s="633"/>
      <c r="G41" s="106">
        <v>3</v>
      </c>
      <c r="H41" s="74">
        <v>30</v>
      </c>
      <c r="I41" s="434"/>
      <c r="J41" s="434"/>
      <c r="K41" s="75"/>
      <c r="L41" s="75"/>
      <c r="M41" s="108"/>
      <c r="N41" s="108"/>
      <c r="O41" s="109"/>
      <c r="P41" s="74"/>
      <c r="Q41" s="77"/>
      <c r="R41" s="77"/>
      <c r="S41" s="104"/>
      <c r="T41" s="413">
        <v>30</v>
      </c>
      <c r="U41" s="415"/>
      <c r="V41" s="415"/>
      <c r="W41" s="474"/>
      <c r="X41" s="413"/>
      <c r="Y41" s="415"/>
      <c r="Z41" s="28"/>
      <c r="AA41" s="47"/>
      <c r="AB41" s="102"/>
      <c r="AC41" s="28"/>
      <c r="AD41" s="28"/>
      <c r="AE41" s="26"/>
      <c r="AF41" s="27"/>
      <c r="AG41" s="28"/>
      <c r="AH41" s="28"/>
      <c r="AI41" s="28"/>
    </row>
    <row r="42" spans="1:35" s="7" customFormat="1" ht="19.7" customHeight="1" x14ac:dyDescent="0.2">
      <c r="A42" s="192" t="s">
        <v>241</v>
      </c>
      <c r="B42" s="47" t="s">
        <v>258</v>
      </c>
      <c r="C42" s="202" t="s">
        <v>160</v>
      </c>
      <c r="D42" s="87" t="s">
        <v>162</v>
      </c>
      <c r="E42" s="170">
        <v>60</v>
      </c>
      <c r="F42" s="633" t="s">
        <v>339</v>
      </c>
      <c r="G42" s="759">
        <v>5</v>
      </c>
      <c r="H42" s="74">
        <v>30</v>
      </c>
      <c r="I42" s="107"/>
      <c r="J42" s="77">
        <v>30</v>
      </c>
      <c r="K42" s="75"/>
      <c r="L42" s="75"/>
      <c r="M42" s="108"/>
      <c r="N42" s="108"/>
      <c r="O42" s="109"/>
      <c r="P42" s="74"/>
      <c r="Q42" s="77"/>
      <c r="R42" s="77"/>
      <c r="S42" s="104"/>
      <c r="T42" s="413">
        <v>30</v>
      </c>
      <c r="U42" s="415"/>
      <c r="V42" s="415"/>
      <c r="W42" s="474">
        <v>30</v>
      </c>
      <c r="X42" s="441"/>
      <c r="Y42" s="411"/>
      <c r="Z42" s="28"/>
      <c r="AA42" s="47"/>
      <c r="AB42" s="102"/>
      <c r="AC42" s="28"/>
      <c r="AD42" s="28"/>
      <c r="AE42" s="26"/>
      <c r="AF42" s="27"/>
      <c r="AG42" s="28"/>
      <c r="AH42" s="28"/>
      <c r="AI42" s="28"/>
    </row>
    <row r="43" spans="1:35" s="7" customFormat="1" ht="16.7" customHeight="1" x14ac:dyDescent="0.2">
      <c r="A43" s="653" t="s">
        <v>356</v>
      </c>
      <c r="B43" s="47" t="s">
        <v>259</v>
      </c>
      <c r="C43" s="74" t="s">
        <v>280</v>
      </c>
      <c r="D43" s="620"/>
      <c r="E43" s="170">
        <v>60</v>
      </c>
      <c r="F43" s="633" t="s">
        <v>331</v>
      </c>
      <c r="G43" s="106">
        <v>5</v>
      </c>
      <c r="H43" s="74">
        <v>30</v>
      </c>
      <c r="I43" s="107"/>
      <c r="J43" s="77">
        <v>30</v>
      </c>
      <c r="K43" s="75"/>
      <c r="L43" s="75"/>
      <c r="M43" s="108"/>
      <c r="N43" s="108"/>
      <c r="O43" s="109"/>
      <c r="P43" s="74"/>
      <c r="Q43" s="77"/>
      <c r="R43" s="77"/>
      <c r="S43" s="104"/>
      <c r="T43" s="413">
        <v>30</v>
      </c>
      <c r="U43" s="415">
        <v>30</v>
      </c>
      <c r="V43" s="411"/>
      <c r="W43" s="473"/>
      <c r="X43" s="441"/>
      <c r="Y43" s="411"/>
      <c r="Z43" s="28"/>
      <c r="AA43" s="47"/>
      <c r="AB43" s="102"/>
      <c r="AC43" s="28"/>
      <c r="AD43" s="28"/>
      <c r="AE43" s="26"/>
      <c r="AF43" s="27"/>
      <c r="AG43" s="28"/>
      <c r="AH43" s="28"/>
      <c r="AI43" s="28"/>
    </row>
    <row r="44" spans="1:35" s="7" customFormat="1" ht="13.35" customHeight="1" x14ac:dyDescent="0.2">
      <c r="A44" s="192" t="s">
        <v>70</v>
      </c>
      <c r="B44" s="47" t="s">
        <v>260</v>
      </c>
      <c r="C44" s="202" t="s">
        <v>162</v>
      </c>
      <c r="D44" s="87"/>
      <c r="E44" s="170">
        <v>30</v>
      </c>
      <c r="F44" s="633"/>
      <c r="G44" s="106">
        <v>3</v>
      </c>
      <c r="H44" s="74">
        <v>30</v>
      </c>
      <c r="I44" s="107"/>
      <c r="J44" s="77"/>
      <c r="K44" s="75"/>
      <c r="L44" s="75"/>
      <c r="M44" s="108"/>
      <c r="N44" s="108"/>
      <c r="O44" s="109"/>
      <c r="P44" s="74"/>
      <c r="Q44" s="77"/>
      <c r="R44" s="77"/>
      <c r="S44" s="104"/>
      <c r="T44" s="413">
        <v>30</v>
      </c>
      <c r="U44" s="415"/>
      <c r="V44" s="415"/>
      <c r="W44" s="474"/>
      <c r="X44" s="413"/>
      <c r="Y44" s="415"/>
      <c r="Z44" s="77"/>
      <c r="AA44" s="104"/>
      <c r="AB44" s="74"/>
      <c r="AC44" s="77"/>
      <c r="AD44" s="77"/>
      <c r="AE44" s="106"/>
      <c r="AF44" s="68"/>
      <c r="AG44" s="77"/>
      <c r="AH44" s="77"/>
      <c r="AI44" s="77"/>
    </row>
    <row r="45" spans="1:35" s="7" customFormat="1" ht="22.35" customHeight="1" x14ac:dyDescent="0.2">
      <c r="A45" s="702" t="s">
        <v>351</v>
      </c>
      <c r="B45" s="47" t="s">
        <v>261</v>
      </c>
      <c r="C45" s="202"/>
      <c r="D45" s="87" t="s">
        <v>162</v>
      </c>
      <c r="E45" s="170">
        <v>30</v>
      </c>
      <c r="F45" s="633"/>
      <c r="G45" s="106">
        <v>4</v>
      </c>
      <c r="H45" s="74"/>
      <c r="I45" s="107"/>
      <c r="J45" s="77">
        <v>30</v>
      </c>
      <c r="K45" s="75"/>
      <c r="L45" s="75"/>
      <c r="M45" s="108"/>
      <c r="N45" s="108"/>
      <c r="O45" s="109"/>
      <c r="P45" s="74"/>
      <c r="Q45" s="77"/>
      <c r="R45" s="77"/>
      <c r="S45" s="104"/>
      <c r="T45" s="413"/>
      <c r="U45" s="415"/>
      <c r="V45" s="415"/>
      <c r="W45" s="474">
        <v>30</v>
      </c>
      <c r="X45" s="413"/>
      <c r="Y45" s="415"/>
      <c r="Z45" s="77"/>
      <c r="AA45" s="104"/>
      <c r="AB45" s="74"/>
      <c r="AC45" s="77"/>
      <c r="AD45" s="77"/>
      <c r="AE45" s="106"/>
      <c r="AF45" s="68"/>
      <c r="AG45" s="77"/>
      <c r="AH45" s="77"/>
      <c r="AI45" s="77"/>
    </row>
    <row r="46" spans="1:35" s="7" customFormat="1" ht="21.6" customHeight="1" x14ac:dyDescent="0.2">
      <c r="A46" s="616" t="s">
        <v>71</v>
      </c>
      <c r="B46" s="47" t="s">
        <v>262</v>
      </c>
      <c r="C46" s="202"/>
      <c r="D46" s="87" t="s">
        <v>162</v>
      </c>
      <c r="E46" s="170">
        <v>30</v>
      </c>
      <c r="F46" s="633"/>
      <c r="G46" s="106">
        <v>3</v>
      </c>
      <c r="H46" s="74">
        <v>30</v>
      </c>
      <c r="I46" s="107"/>
      <c r="J46" s="77"/>
      <c r="K46" s="75"/>
      <c r="L46" s="75"/>
      <c r="M46" s="108"/>
      <c r="N46" s="108"/>
      <c r="O46" s="109"/>
      <c r="P46" s="74"/>
      <c r="Q46" s="77"/>
      <c r="R46" s="77"/>
      <c r="S46" s="104"/>
      <c r="T46" s="413"/>
      <c r="U46" s="415"/>
      <c r="V46" s="415">
        <v>30</v>
      </c>
      <c r="W46" s="474"/>
      <c r="X46" s="413"/>
      <c r="Y46" s="415"/>
      <c r="Z46" s="77"/>
      <c r="AA46" s="104"/>
      <c r="AB46" s="74"/>
      <c r="AC46" s="77"/>
      <c r="AD46" s="77"/>
      <c r="AE46" s="106"/>
      <c r="AF46" s="68"/>
      <c r="AG46" s="77"/>
      <c r="AH46" s="77"/>
      <c r="AI46" s="77"/>
    </row>
    <row r="47" spans="1:35" s="7" customFormat="1" ht="21" customHeight="1" x14ac:dyDescent="0.2">
      <c r="A47" s="657" t="s">
        <v>59</v>
      </c>
      <c r="B47" s="47" t="s">
        <v>263</v>
      </c>
      <c r="C47" s="102"/>
      <c r="D47" s="619" t="s">
        <v>162</v>
      </c>
      <c r="E47" s="189">
        <v>30</v>
      </c>
      <c r="F47" s="634"/>
      <c r="G47" s="26">
        <v>3</v>
      </c>
      <c r="H47" s="102">
        <v>30</v>
      </c>
      <c r="I47" s="103"/>
      <c r="J47" s="28"/>
      <c r="K47" s="30"/>
      <c r="L47" s="30"/>
      <c r="M47" s="29"/>
      <c r="N47" s="29"/>
      <c r="O47" s="50"/>
      <c r="P47" s="102"/>
      <c r="Q47" s="28"/>
      <c r="R47" s="28"/>
      <c r="S47" s="47"/>
      <c r="T47" s="441"/>
      <c r="U47" s="411"/>
      <c r="V47" s="411">
        <v>30</v>
      </c>
      <c r="W47" s="473"/>
      <c r="X47" s="413"/>
      <c r="Y47" s="415"/>
      <c r="Z47" s="77"/>
      <c r="AA47" s="104"/>
      <c r="AB47" s="74"/>
      <c r="AC47" s="77"/>
      <c r="AD47" s="77"/>
      <c r="AE47" s="106"/>
      <c r="AF47" s="68"/>
      <c r="AG47" s="77"/>
      <c r="AH47" s="77"/>
      <c r="AI47" s="77"/>
    </row>
    <row r="48" spans="1:35" s="7" customFormat="1" ht="21" customHeight="1" x14ac:dyDescent="0.2">
      <c r="A48" s="192" t="s">
        <v>64</v>
      </c>
      <c r="B48" s="47" t="s">
        <v>264</v>
      </c>
      <c r="C48" s="74"/>
      <c r="D48" s="620" t="s">
        <v>281</v>
      </c>
      <c r="E48" s="170">
        <v>45</v>
      </c>
      <c r="F48" s="633" t="s">
        <v>360</v>
      </c>
      <c r="G48" s="106">
        <v>5</v>
      </c>
      <c r="H48" s="74">
        <v>15</v>
      </c>
      <c r="I48" s="107"/>
      <c r="J48" s="77">
        <v>30</v>
      </c>
      <c r="K48" s="75"/>
      <c r="L48" s="75"/>
      <c r="M48" s="108"/>
      <c r="N48" s="108"/>
      <c r="O48" s="109"/>
      <c r="P48" s="74"/>
      <c r="Q48" s="77"/>
      <c r="R48" s="77"/>
      <c r="S48" s="104"/>
      <c r="T48" s="413"/>
      <c r="U48" s="415"/>
      <c r="V48" s="415">
        <v>15</v>
      </c>
      <c r="W48" s="474">
        <v>30</v>
      </c>
      <c r="X48" s="413"/>
      <c r="Y48" s="415"/>
      <c r="Z48" s="77"/>
      <c r="AA48" s="104"/>
      <c r="AB48" s="74"/>
      <c r="AC48" s="77"/>
      <c r="AD48" s="77"/>
      <c r="AE48" s="106"/>
      <c r="AF48" s="68"/>
      <c r="AG48" s="77"/>
      <c r="AH48" s="77"/>
      <c r="AI48" s="77"/>
    </row>
    <row r="49" spans="1:35" s="7" customFormat="1" ht="15.6" customHeight="1" x14ac:dyDescent="0.2">
      <c r="A49" s="113" t="s">
        <v>240</v>
      </c>
      <c r="B49" s="47" t="s">
        <v>265</v>
      </c>
      <c r="C49" s="615" t="s">
        <v>162</v>
      </c>
      <c r="D49" s="620"/>
      <c r="E49" s="170">
        <v>30</v>
      </c>
      <c r="F49" s="633"/>
      <c r="G49" s="106">
        <v>3</v>
      </c>
      <c r="H49" s="74">
        <v>30</v>
      </c>
      <c r="I49" s="107"/>
      <c r="J49" s="77"/>
      <c r="K49" s="75"/>
      <c r="L49" s="75"/>
      <c r="M49" s="108"/>
      <c r="N49" s="108"/>
      <c r="O49" s="109"/>
      <c r="P49" s="74"/>
      <c r="Q49" s="77"/>
      <c r="R49" s="77"/>
      <c r="S49" s="104"/>
      <c r="T49" s="413"/>
      <c r="U49" s="415"/>
      <c r="V49" s="415"/>
      <c r="W49" s="474"/>
      <c r="X49" s="585">
        <v>30</v>
      </c>
      <c r="Y49" s="434"/>
      <c r="Z49" s="434"/>
      <c r="AA49" s="104"/>
      <c r="AB49" s="74"/>
      <c r="AC49" s="77"/>
      <c r="AD49" s="77"/>
      <c r="AE49" s="106"/>
      <c r="AF49" s="68"/>
      <c r="AG49" s="77"/>
      <c r="AH49" s="77"/>
      <c r="AI49" s="77"/>
    </row>
    <row r="50" spans="1:35" s="7" customFormat="1" ht="13.35" customHeight="1" x14ac:dyDescent="0.2">
      <c r="A50" s="192" t="s">
        <v>65</v>
      </c>
      <c r="B50" s="47" t="s">
        <v>266</v>
      </c>
      <c r="C50" s="197" t="s">
        <v>162</v>
      </c>
      <c r="D50" s="620"/>
      <c r="E50" s="170">
        <v>30</v>
      </c>
      <c r="F50" s="633"/>
      <c r="G50" s="106">
        <v>3</v>
      </c>
      <c r="H50" s="74">
        <v>30</v>
      </c>
      <c r="I50" s="107"/>
      <c r="J50" s="77"/>
      <c r="K50" s="75"/>
      <c r="L50" s="75"/>
      <c r="M50" s="108"/>
      <c r="N50" s="108"/>
      <c r="O50" s="109"/>
      <c r="P50" s="74"/>
      <c r="Q50" s="77"/>
      <c r="R50" s="77"/>
      <c r="S50" s="104"/>
      <c r="T50" s="413"/>
      <c r="U50" s="415"/>
      <c r="V50" s="415"/>
      <c r="W50" s="474"/>
      <c r="X50" s="413">
        <v>30</v>
      </c>
      <c r="Y50" s="415"/>
      <c r="Z50" s="77"/>
      <c r="AA50" s="104"/>
      <c r="AB50" s="74"/>
      <c r="AC50" s="77"/>
      <c r="AD50" s="77"/>
      <c r="AE50" s="106"/>
      <c r="AF50" s="68"/>
      <c r="AG50" s="77"/>
      <c r="AH50" s="77"/>
      <c r="AI50" s="77"/>
    </row>
    <row r="51" spans="1:35" s="7" customFormat="1" ht="13.35" customHeight="1" x14ac:dyDescent="0.2">
      <c r="A51" s="113" t="s">
        <v>62</v>
      </c>
      <c r="B51" s="47" t="s">
        <v>267</v>
      </c>
      <c r="C51" s="197" t="s">
        <v>162</v>
      </c>
      <c r="D51" s="620"/>
      <c r="E51" s="170">
        <v>15</v>
      </c>
      <c r="F51" s="633"/>
      <c r="G51" s="106">
        <v>2</v>
      </c>
      <c r="H51" s="74">
        <v>15</v>
      </c>
      <c r="I51" s="434"/>
      <c r="J51" s="434"/>
      <c r="K51" s="75"/>
      <c r="L51" s="75"/>
      <c r="M51" s="108"/>
      <c r="N51" s="108"/>
      <c r="O51" s="109"/>
      <c r="P51" s="74"/>
      <c r="Q51" s="77"/>
      <c r="R51" s="77"/>
      <c r="S51" s="104"/>
      <c r="T51" s="413"/>
      <c r="U51" s="415"/>
      <c r="V51" s="415"/>
      <c r="W51" s="474"/>
      <c r="X51" s="413">
        <v>15</v>
      </c>
      <c r="Y51" s="415"/>
      <c r="Z51" s="77"/>
      <c r="AA51" s="104"/>
      <c r="AB51" s="74"/>
      <c r="AC51" s="77"/>
      <c r="AD51" s="77"/>
      <c r="AE51" s="106"/>
      <c r="AF51" s="68"/>
      <c r="AG51" s="77"/>
      <c r="AH51" s="77"/>
      <c r="AI51" s="77"/>
    </row>
    <row r="52" spans="1:35" s="7" customFormat="1" ht="13.35" customHeight="1" x14ac:dyDescent="0.2">
      <c r="A52" s="113" t="s">
        <v>348</v>
      </c>
      <c r="B52" s="47" t="s">
        <v>268</v>
      </c>
      <c r="C52" s="197" t="s">
        <v>162</v>
      </c>
      <c r="D52" s="620"/>
      <c r="E52" s="170">
        <v>15</v>
      </c>
      <c r="F52" s="633"/>
      <c r="G52" s="106">
        <v>2</v>
      </c>
      <c r="H52" s="74">
        <v>15</v>
      </c>
      <c r="I52" s="434"/>
      <c r="J52" s="434"/>
      <c r="K52" s="75"/>
      <c r="L52" s="75"/>
      <c r="M52" s="108"/>
      <c r="N52" s="108"/>
      <c r="O52" s="109"/>
      <c r="P52" s="74"/>
      <c r="Q52" s="77"/>
      <c r="R52" s="77"/>
      <c r="S52" s="104"/>
      <c r="T52" s="413"/>
      <c r="U52" s="415"/>
      <c r="V52" s="415"/>
      <c r="W52" s="474"/>
      <c r="X52" s="413">
        <v>15</v>
      </c>
      <c r="Y52" s="415"/>
      <c r="Z52" s="77"/>
      <c r="AA52" s="104"/>
      <c r="AB52" s="74"/>
      <c r="AC52" s="77"/>
      <c r="AD52" s="77"/>
      <c r="AE52" s="106"/>
      <c r="AF52" s="68"/>
      <c r="AG52" s="77"/>
      <c r="AH52" s="77"/>
      <c r="AI52" s="77"/>
    </row>
    <row r="53" spans="1:35" s="7" customFormat="1" ht="22.35" customHeight="1" x14ac:dyDescent="0.2">
      <c r="A53" s="616" t="s">
        <v>69</v>
      </c>
      <c r="B53" s="47" t="s">
        <v>269</v>
      </c>
      <c r="C53" s="197" t="s">
        <v>162</v>
      </c>
      <c r="D53" s="620"/>
      <c r="E53" s="170">
        <v>30</v>
      </c>
      <c r="F53" s="633"/>
      <c r="G53" s="106">
        <v>4</v>
      </c>
      <c r="H53" s="74"/>
      <c r="I53" s="107"/>
      <c r="J53" s="77">
        <v>30</v>
      </c>
      <c r="K53" s="75"/>
      <c r="L53" s="75"/>
      <c r="M53" s="108"/>
      <c r="N53" s="108"/>
      <c r="O53" s="109"/>
      <c r="P53" s="74"/>
      <c r="Q53" s="77"/>
      <c r="R53" s="77"/>
      <c r="S53" s="104"/>
      <c r="T53" s="413"/>
      <c r="U53" s="415"/>
      <c r="V53" s="415"/>
      <c r="W53" s="474"/>
      <c r="X53" s="413"/>
      <c r="Y53" s="415">
        <v>30</v>
      </c>
      <c r="Z53" s="77"/>
      <c r="AA53" s="104"/>
      <c r="AB53" s="74"/>
      <c r="AC53" s="77"/>
      <c r="AD53" s="77"/>
      <c r="AE53" s="106"/>
      <c r="AF53" s="68"/>
      <c r="AG53" s="77"/>
      <c r="AH53" s="77"/>
      <c r="AI53" s="77"/>
    </row>
    <row r="54" spans="1:35" s="7" customFormat="1" ht="16.350000000000001" customHeight="1" x14ac:dyDescent="0.2">
      <c r="A54" s="192" t="s">
        <v>67</v>
      </c>
      <c r="B54" s="47" t="s">
        <v>270</v>
      </c>
      <c r="C54" s="197" t="s">
        <v>162</v>
      </c>
      <c r="D54" s="620" t="s">
        <v>162</v>
      </c>
      <c r="E54" s="170">
        <v>60</v>
      </c>
      <c r="F54" s="633" t="s">
        <v>338</v>
      </c>
      <c r="G54" s="759">
        <v>5</v>
      </c>
      <c r="H54" s="74"/>
      <c r="I54" s="107"/>
      <c r="J54" s="77">
        <v>60</v>
      </c>
      <c r="K54" s="75"/>
      <c r="L54" s="75"/>
      <c r="M54" s="108"/>
      <c r="N54" s="108"/>
      <c r="O54" s="109"/>
      <c r="P54" s="74"/>
      <c r="Q54" s="77"/>
      <c r="R54" s="77"/>
      <c r="S54" s="104"/>
      <c r="T54" s="413"/>
      <c r="U54" s="415"/>
      <c r="V54" s="415"/>
      <c r="W54" s="474"/>
      <c r="X54" s="413"/>
      <c r="Y54" s="415">
        <v>30</v>
      </c>
      <c r="Z54" s="77"/>
      <c r="AA54" s="104">
        <v>30</v>
      </c>
      <c r="AB54" s="74"/>
      <c r="AC54" s="77"/>
      <c r="AD54" s="77"/>
      <c r="AE54" s="106"/>
      <c r="AF54" s="68"/>
      <c r="AG54" s="77"/>
      <c r="AH54" s="77"/>
      <c r="AI54" s="77"/>
    </row>
    <row r="55" spans="1:35" s="7" customFormat="1" ht="14.1" customHeight="1" x14ac:dyDescent="0.2">
      <c r="A55" s="192" t="s">
        <v>380</v>
      </c>
      <c r="B55" s="47" t="s">
        <v>271</v>
      </c>
      <c r="C55" s="202"/>
      <c r="D55" s="652" t="s">
        <v>162</v>
      </c>
      <c r="E55" s="202">
        <v>60</v>
      </c>
      <c r="F55" s="633"/>
      <c r="G55" s="106">
        <v>4</v>
      </c>
      <c r="H55" s="74"/>
      <c r="I55" s="107"/>
      <c r="J55" s="77"/>
      <c r="K55" s="75"/>
      <c r="L55" s="75"/>
      <c r="M55" s="108"/>
      <c r="N55" s="108"/>
      <c r="O55" s="109">
        <v>60</v>
      </c>
      <c r="P55" s="74"/>
      <c r="Q55" s="77"/>
      <c r="R55" s="77"/>
      <c r="S55" s="104"/>
      <c r="T55" s="413"/>
      <c r="U55" s="415"/>
      <c r="V55" s="415"/>
      <c r="W55" s="474">
        <v>60</v>
      </c>
      <c r="X55" s="413"/>
      <c r="Y55" s="415"/>
      <c r="Z55" s="77"/>
      <c r="AA55" s="104"/>
      <c r="AB55" s="74"/>
      <c r="AC55" s="77"/>
      <c r="AD55" s="77"/>
      <c r="AE55" s="106"/>
      <c r="AF55" s="68"/>
      <c r="AG55" s="77"/>
      <c r="AH55" s="77"/>
      <c r="AI55" s="77"/>
    </row>
    <row r="56" spans="1:35" s="7" customFormat="1" ht="13.35" hidden="1" customHeight="1" x14ac:dyDescent="0.2">
      <c r="A56" s="192"/>
      <c r="B56" s="104"/>
      <c r="C56" s="74"/>
      <c r="D56" s="105"/>
      <c r="E56" s="68"/>
      <c r="F56" s="635"/>
      <c r="G56" s="104"/>
      <c r="H56" s="74"/>
      <c r="I56" s="107"/>
      <c r="J56" s="77"/>
      <c r="K56" s="75"/>
      <c r="L56" s="75"/>
      <c r="M56" s="108"/>
      <c r="N56" s="108"/>
      <c r="O56" s="109"/>
      <c r="P56" s="110"/>
      <c r="Q56" s="75"/>
      <c r="R56" s="75"/>
      <c r="S56" s="111"/>
      <c r="T56" s="413"/>
      <c r="U56" s="415"/>
      <c r="V56" s="414"/>
      <c r="W56" s="442"/>
      <c r="X56" s="438"/>
      <c r="Y56" s="414"/>
      <c r="Z56" s="75"/>
      <c r="AA56" s="111"/>
      <c r="AB56" s="110"/>
      <c r="AC56" s="75"/>
      <c r="AD56" s="75"/>
      <c r="AE56" s="78"/>
      <c r="AF56" s="112"/>
      <c r="AG56" s="75"/>
      <c r="AH56" s="75"/>
      <c r="AI56" s="75"/>
    </row>
    <row r="57" spans="1:35" s="7" customFormat="1" ht="18.600000000000001" customHeight="1" thickBot="1" x14ac:dyDescent="0.25">
      <c r="A57" s="113"/>
      <c r="B57" s="104"/>
      <c r="C57" s="102"/>
      <c r="D57" s="105"/>
      <c r="E57" s="68"/>
      <c r="F57" s="635"/>
      <c r="G57" s="104"/>
      <c r="H57" s="74"/>
      <c r="I57" s="107"/>
      <c r="J57" s="77"/>
      <c r="K57" s="75"/>
      <c r="L57" s="75"/>
      <c r="M57" s="108"/>
      <c r="N57" s="108"/>
      <c r="O57" s="109"/>
      <c r="P57" s="110"/>
      <c r="Q57" s="75"/>
      <c r="R57" s="75"/>
      <c r="S57" s="111"/>
      <c r="T57" s="413"/>
      <c r="U57" s="415"/>
      <c r="V57" s="414"/>
      <c r="W57" s="442"/>
      <c r="X57" s="438"/>
      <c r="Y57" s="414"/>
      <c r="Z57" s="75"/>
      <c r="AA57" s="111"/>
      <c r="AB57" s="110"/>
      <c r="AC57" s="75"/>
      <c r="AD57" s="75"/>
      <c r="AE57" s="78"/>
      <c r="AF57" s="112"/>
      <c r="AG57" s="75"/>
      <c r="AH57" s="75"/>
      <c r="AI57" s="75"/>
    </row>
    <row r="58" spans="1:35" s="7" customFormat="1" ht="24.6" hidden="1" customHeight="1" x14ac:dyDescent="0.2">
      <c r="A58" s="114"/>
      <c r="B58" s="115"/>
      <c r="C58" s="116"/>
      <c r="D58" s="94"/>
      <c r="E58" s="117"/>
      <c r="F58" s="636"/>
      <c r="G58" s="118"/>
      <c r="H58" s="117"/>
      <c r="I58" s="90"/>
      <c r="J58" s="119"/>
      <c r="K58" s="91"/>
      <c r="L58" s="91"/>
      <c r="M58" s="92"/>
      <c r="N58" s="92"/>
      <c r="O58" s="120"/>
      <c r="P58" s="89"/>
      <c r="Q58" s="91"/>
      <c r="R58" s="91"/>
      <c r="S58" s="94"/>
      <c r="T58" s="416"/>
      <c r="U58" s="417"/>
      <c r="V58" s="443"/>
      <c r="W58" s="444"/>
      <c r="X58" s="445"/>
      <c r="Y58" s="443"/>
      <c r="Z58" s="91"/>
      <c r="AA58" s="88"/>
      <c r="AB58" s="93"/>
      <c r="AC58" s="91"/>
      <c r="AD58" s="91"/>
      <c r="AE58" s="94"/>
      <c r="AF58" s="89"/>
      <c r="AG58" s="91"/>
      <c r="AH58" s="91"/>
      <c r="AI58" s="91"/>
    </row>
    <row r="59" spans="1:35" s="7" customFormat="1" ht="26.1" hidden="1" customHeight="1" x14ac:dyDescent="0.2">
      <c r="A59" s="113"/>
      <c r="B59" s="104"/>
      <c r="C59" s="74"/>
      <c r="D59" s="78"/>
      <c r="E59" s="68"/>
      <c r="F59" s="635"/>
      <c r="G59" s="106"/>
      <c r="H59" s="68"/>
      <c r="I59" s="107"/>
      <c r="J59" s="77"/>
      <c r="K59" s="75"/>
      <c r="L59" s="75"/>
      <c r="M59" s="108"/>
      <c r="N59" s="108"/>
      <c r="O59" s="121"/>
      <c r="P59" s="112"/>
      <c r="Q59" s="75"/>
      <c r="R59" s="75"/>
      <c r="S59" s="78"/>
      <c r="T59" s="412"/>
      <c r="U59" s="415"/>
      <c r="V59" s="414"/>
      <c r="W59" s="442"/>
      <c r="X59" s="438"/>
      <c r="Y59" s="414"/>
      <c r="Z59" s="75"/>
      <c r="AA59" s="111"/>
      <c r="AB59" s="110"/>
      <c r="AC59" s="75"/>
      <c r="AD59" s="75"/>
      <c r="AE59" s="78"/>
      <c r="AF59" s="112"/>
      <c r="AG59" s="75"/>
      <c r="AH59" s="75"/>
      <c r="AI59" s="75"/>
    </row>
    <row r="60" spans="1:35" s="7" customFormat="1" ht="26.45" hidden="1" customHeight="1" x14ac:dyDescent="0.2">
      <c r="A60" s="616"/>
      <c r="B60" s="104"/>
      <c r="C60" s="74"/>
      <c r="D60" s="78"/>
      <c r="E60" s="68"/>
      <c r="F60" s="635"/>
      <c r="G60" s="106"/>
      <c r="H60" s="68"/>
      <c r="I60" s="107"/>
      <c r="J60" s="77"/>
      <c r="K60" s="75"/>
      <c r="L60" s="75"/>
      <c r="M60" s="108"/>
      <c r="N60" s="108"/>
      <c r="O60" s="121"/>
      <c r="P60" s="112"/>
      <c r="Q60" s="75"/>
      <c r="R60" s="75"/>
      <c r="S60" s="78"/>
      <c r="T60" s="412"/>
      <c r="U60" s="415"/>
      <c r="V60" s="414"/>
      <c r="W60" s="442"/>
      <c r="X60" s="438"/>
      <c r="Y60" s="414"/>
      <c r="Z60" s="75"/>
      <c r="AA60" s="111"/>
      <c r="AB60" s="110"/>
      <c r="AC60" s="75"/>
      <c r="AD60" s="75"/>
      <c r="AE60" s="78"/>
      <c r="AF60" s="112"/>
      <c r="AG60" s="75"/>
      <c r="AH60" s="75"/>
      <c r="AI60" s="75"/>
    </row>
    <row r="61" spans="1:35" s="7" customFormat="1" ht="23.1" hidden="1" customHeight="1" x14ac:dyDescent="0.2">
      <c r="A61" s="616"/>
      <c r="B61" s="104"/>
      <c r="C61" s="74"/>
      <c r="D61" s="78"/>
      <c r="E61" s="68"/>
      <c r="F61" s="635"/>
      <c r="G61" s="106"/>
      <c r="H61" s="68"/>
      <c r="I61" s="107"/>
      <c r="J61" s="77"/>
      <c r="K61" s="75"/>
      <c r="L61" s="75"/>
      <c r="M61" s="108"/>
      <c r="N61" s="108"/>
      <c r="O61" s="121"/>
      <c r="P61" s="112"/>
      <c r="Q61" s="75"/>
      <c r="R61" s="75"/>
      <c r="S61" s="78"/>
      <c r="T61" s="412"/>
      <c r="U61" s="415"/>
      <c r="V61" s="414"/>
      <c r="W61" s="442"/>
      <c r="X61" s="438"/>
      <c r="Y61" s="414"/>
      <c r="Z61" s="75"/>
      <c r="AA61" s="111"/>
      <c r="AB61" s="110"/>
      <c r="AC61" s="75"/>
      <c r="AD61" s="75"/>
      <c r="AE61" s="78"/>
      <c r="AF61" s="112"/>
      <c r="AG61" s="75"/>
      <c r="AH61" s="75"/>
      <c r="AI61" s="75"/>
    </row>
    <row r="62" spans="1:35" s="7" customFormat="1" ht="23.1" hidden="1" customHeight="1" x14ac:dyDescent="0.2">
      <c r="A62" s="616"/>
      <c r="B62" s="106"/>
      <c r="C62" s="68"/>
      <c r="D62" s="78"/>
      <c r="E62" s="68"/>
      <c r="F62" s="635"/>
      <c r="G62" s="106"/>
      <c r="H62" s="68"/>
      <c r="I62" s="107"/>
      <c r="J62" s="77"/>
      <c r="K62" s="75"/>
      <c r="L62" s="75"/>
      <c r="M62" s="108"/>
      <c r="N62" s="108"/>
      <c r="O62" s="121"/>
      <c r="P62" s="112"/>
      <c r="Q62" s="75"/>
      <c r="R62" s="75"/>
      <c r="S62" s="78"/>
      <c r="T62" s="412"/>
      <c r="U62" s="415"/>
      <c r="V62" s="414"/>
      <c r="W62" s="442"/>
      <c r="X62" s="438"/>
      <c r="Y62" s="414"/>
      <c r="Z62" s="75"/>
      <c r="AA62" s="111"/>
      <c r="AB62" s="110"/>
      <c r="AC62" s="75"/>
      <c r="AD62" s="75"/>
      <c r="AE62" s="78"/>
      <c r="AF62" s="112"/>
      <c r="AG62" s="75"/>
      <c r="AH62" s="75"/>
      <c r="AI62" s="75"/>
    </row>
    <row r="63" spans="1:35" s="7" customFormat="1" ht="35.1" hidden="1" customHeight="1" x14ac:dyDescent="0.2">
      <c r="A63" s="123"/>
      <c r="B63" s="106"/>
      <c r="C63" s="68"/>
      <c r="D63" s="78"/>
      <c r="E63" s="68"/>
      <c r="F63" s="635"/>
      <c r="G63" s="106"/>
      <c r="H63" s="68"/>
      <c r="I63" s="107"/>
      <c r="J63" s="77"/>
      <c r="K63" s="75"/>
      <c r="L63" s="75"/>
      <c r="M63" s="108"/>
      <c r="N63" s="108"/>
      <c r="O63" s="121"/>
      <c r="P63" s="112"/>
      <c r="Q63" s="75"/>
      <c r="R63" s="75"/>
      <c r="S63" s="78"/>
      <c r="T63" s="412"/>
      <c r="U63" s="415"/>
      <c r="V63" s="414"/>
      <c r="W63" s="442"/>
      <c r="X63" s="438"/>
      <c r="Y63" s="414"/>
      <c r="Z63" s="75"/>
      <c r="AA63" s="111"/>
      <c r="AB63" s="110"/>
      <c r="AC63" s="75"/>
      <c r="AD63" s="75"/>
      <c r="AE63" s="78"/>
      <c r="AF63" s="112"/>
      <c r="AG63" s="75"/>
      <c r="AH63" s="75"/>
      <c r="AI63" s="75"/>
    </row>
    <row r="64" spans="1:35" s="7" customFormat="1" ht="29.1" hidden="1" customHeight="1" x14ac:dyDescent="0.2">
      <c r="A64" s="123"/>
      <c r="B64" s="106"/>
      <c r="C64" s="68"/>
      <c r="D64" s="78"/>
      <c r="E64" s="68"/>
      <c r="F64" s="635"/>
      <c r="G64" s="106"/>
      <c r="H64" s="68"/>
      <c r="I64" s="107"/>
      <c r="J64" s="77"/>
      <c r="K64" s="75"/>
      <c r="L64" s="75"/>
      <c r="M64" s="108"/>
      <c r="N64" s="108"/>
      <c r="O64" s="121"/>
      <c r="P64" s="112"/>
      <c r="Q64" s="75"/>
      <c r="R64" s="75"/>
      <c r="S64" s="78"/>
      <c r="T64" s="412"/>
      <c r="U64" s="415"/>
      <c r="V64" s="414"/>
      <c r="W64" s="442"/>
      <c r="X64" s="438"/>
      <c r="Y64" s="414"/>
      <c r="Z64" s="75"/>
      <c r="AA64" s="111"/>
      <c r="AB64" s="110"/>
      <c r="AC64" s="75"/>
      <c r="AD64" s="75"/>
      <c r="AE64" s="78"/>
      <c r="AF64" s="112"/>
      <c r="AG64" s="75"/>
      <c r="AH64" s="75"/>
      <c r="AI64" s="75"/>
    </row>
    <row r="65" spans="1:35" s="7" customFormat="1" ht="22.35" hidden="1" customHeight="1" x14ac:dyDescent="0.2">
      <c r="A65" s="656"/>
      <c r="B65" s="106"/>
      <c r="C65" s="68"/>
      <c r="D65" s="78"/>
      <c r="E65" s="68"/>
      <c r="F65" s="635"/>
      <c r="G65" s="106"/>
      <c r="H65" s="68"/>
      <c r="I65" s="107"/>
      <c r="J65" s="77"/>
      <c r="K65" s="75"/>
      <c r="L65" s="75"/>
      <c r="M65" s="108"/>
      <c r="N65" s="108"/>
      <c r="O65" s="121"/>
      <c r="P65" s="112"/>
      <c r="Q65" s="75"/>
      <c r="R65" s="75"/>
      <c r="S65" s="78"/>
      <c r="T65" s="412"/>
      <c r="U65" s="415"/>
      <c r="V65" s="414"/>
      <c r="W65" s="442"/>
      <c r="X65" s="438"/>
      <c r="Y65" s="414"/>
      <c r="Z65" s="75"/>
      <c r="AA65" s="111"/>
      <c r="AB65" s="110"/>
      <c r="AC65" s="75"/>
      <c r="AD65" s="75"/>
      <c r="AE65" s="78"/>
      <c r="AF65" s="112"/>
      <c r="AG65" s="75"/>
      <c r="AH65" s="75"/>
      <c r="AI65" s="75"/>
    </row>
    <row r="66" spans="1:35" s="7" customFormat="1" ht="13.35" hidden="1" customHeight="1" x14ac:dyDescent="0.2">
      <c r="A66" s="658"/>
      <c r="B66" s="106"/>
      <c r="C66" s="68"/>
      <c r="D66" s="78"/>
      <c r="E66" s="68"/>
      <c r="F66" s="635"/>
      <c r="G66" s="106"/>
      <c r="H66" s="68"/>
      <c r="I66" s="107"/>
      <c r="J66" s="77"/>
      <c r="K66" s="75"/>
      <c r="L66" s="75"/>
      <c r="M66" s="108"/>
      <c r="N66" s="108"/>
      <c r="O66" s="121"/>
      <c r="P66" s="112"/>
      <c r="Q66" s="75"/>
      <c r="R66" s="75"/>
      <c r="S66" s="78"/>
      <c r="T66" s="412"/>
      <c r="U66" s="415"/>
      <c r="V66" s="414"/>
      <c r="W66" s="442"/>
      <c r="X66" s="438"/>
      <c r="Y66" s="414"/>
      <c r="Z66" s="75"/>
      <c r="AA66" s="111"/>
      <c r="AB66" s="110"/>
      <c r="AC66" s="75"/>
      <c r="AD66" s="75"/>
      <c r="AE66" s="78"/>
      <c r="AF66" s="112"/>
      <c r="AG66" s="75"/>
      <c r="AH66" s="75"/>
      <c r="AI66" s="75"/>
    </row>
    <row r="67" spans="1:35" s="7" customFormat="1" ht="15" hidden="1" customHeight="1" x14ac:dyDescent="0.2">
      <c r="A67" s="658"/>
      <c r="B67" s="106"/>
      <c r="C67" s="68"/>
      <c r="D67" s="78"/>
      <c r="E67" s="68"/>
      <c r="F67" s="635"/>
      <c r="G67" s="106"/>
      <c r="H67" s="68"/>
      <c r="I67" s="107"/>
      <c r="J67" s="77"/>
      <c r="K67" s="75"/>
      <c r="L67" s="75"/>
      <c r="M67" s="108"/>
      <c r="N67" s="108"/>
      <c r="O67" s="121"/>
      <c r="P67" s="112"/>
      <c r="Q67" s="75"/>
      <c r="R67" s="75"/>
      <c r="S67" s="78"/>
      <c r="T67" s="412"/>
      <c r="U67" s="415"/>
      <c r="V67" s="414"/>
      <c r="W67" s="442"/>
      <c r="X67" s="438"/>
      <c r="Y67" s="414"/>
      <c r="Z67" s="75"/>
      <c r="AA67" s="111"/>
      <c r="AB67" s="110"/>
      <c r="AC67" s="75"/>
      <c r="AD67" s="75"/>
      <c r="AE67" s="78"/>
      <c r="AF67" s="112"/>
      <c r="AG67" s="75"/>
      <c r="AH67" s="75"/>
      <c r="AI67" s="75"/>
    </row>
    <row r="68" spans="1:35" s="7" customFormat="1" ht="14.45" hidden="1" customHeight="1" x14ac:dyDescent="0.2">
      <c r="A68" s="658"/>
      <c r="B68" s="124"/>
      <c r="C68" s="125"/>
      <c r="D68" s="126"/>
      <c r="E68" s="125"/>
      <c r="F68" s="637"/>
      <c r="G68" s="124"/>
      <c r="H68" s="125"/>
      <c r="I68" s="127"/>
      <c r="J68" s="128"/>
      <c r="K68" s="129"/>
      <c r="L68" s="129"/>
      <c r="M68" s="130"/>
      <c r="N68" s="130"/>
      <c r="O68" s="131"/>
      <c r="P68" s="132"/>
      <c r="Q68" s="129"/>
      <c r="R68" s="129"/>
      <c r="S68" s="126"/>
      <c r="T68" s="422"/>
      <c r="U68" s="423"/>
      <c r="V68" s="446"/>
      <c r="W68" s="447"/>
      <c r="X68" s="448"/>
      <c r="Y68" s="446"/>
      <c r="Z68" s="129"/>
      <c r="AA68" s="133"/>
      <c r="AB68" s="134"/>
      <c r="AC68" s="129"/>
      <c r="AD68" s="129"/>
      <c r="AE68" s="126"/>
      <c r="AF68" s="132"/>
      <c r="AG68" s="129"/>
      <c r="AH68" s="129"/>
      <c r="AI68" s="129"/>
    </row>
    <row r="69" spans="1:35" s="7" customFormat="1" ht="14.45" hidden="1" customHeight="1" x14ac:dyDescent="0.2">
      <c r="A69" s="658"/>
      <c r="B69" s="124"/>
      <c r="C69" s="125"/>
      <c r="D69" s="126"/>
      <c r="E69" s="125"/>
      <c r="F69" s="637"/>
      <c r="G69" s="124"/>
      <c r="H69" s="125"/>
      <c r="I69" s="127"/>
      <c r="J69" s="128"/>
      <c r="K69" s="129"/>
      <c r="L69" s="129"/>
      <c r="M69" s="130"/>
      <c r="N69" s="130"/>
      <c r="O69" s="131"/>
      <c r="P69" s="132"/>
      <c r="Q69" s="129"/>
      <c r="R69" s="129"/>
      <c r="S69" s="126"/>
      <c r="T69" s="422"/>
      <c r="U69" s="423"/>
      <c r="V69" s="446"/>
      <c r="W69" s="447"/>
      <c r="X69" s="448"/>
      <c r="Y69" s="446"/>
      <c r="Z69" s="129"/>
      <c r="AA69" s="133"/>
      <c r="AB69" s="134"/>
      <c r="AC69" s="129"/>
      <c r="AD69" s="129"/>
      <c r="AE69" s="126"/>
      <c r="AF69" s="132"/>
      <c r="AG69" s="129"/>
      <c r="AH69" s="129"/>
      <c r="AI69" s="129"/>
    </row>
    <row r="70" spans="1:35" s="7" customFormat="1" ht="20.100000000000001" hidden="1" customHeight="1" x14ac:dyDescent="0.2">
      <c r="A70" s="345"/>
      <c r="B70" s="124"/>
      <c r="C70" s="125"/>
      <c r="D70" s="126"/>
      <c r="E70" s="125"/>
      <c r="F70" s="637"/>
      <c r="G70" s="124"/>
      <c r="H70" s="125"/>
      <c r="I70" s="127"/>
      <c r="J70" s="128"/>
      <c r="K70" s="129"/>
      <c r="L70" s="129"/>
      <c r="M70" s="130"/>
      <c r="N70" s="130"/>
      <c r="O70" s="131"/>
      <c r="P70" s="132"/>
      <c r="Q70" s="129"/>
      <c r="R70" s="129"/>
      <c r="S70" s="126"/>
      <c r="T70" s="422"/>
      <c r="U70" s="423"/>
      <c r="V70" s="446"/>
      <c r="W70" s="447"/>
      <c r="X70" s="448"/>
      <c r="Y70" s="446"/>
      <c r="Z70" s="129"/>
      <c r="AA70" s="133"/>
      <c r="AB70" s="134"/>
      <c r="AC70" s="129"/>
      <c r="AD70" s="129"/>
      <c r="AE70" s="126"/>
      <c r="AF70" s="132"/>
      <c r="AG70" s="129"/>
      <c r="AH70" s="129"/>
      <c r="AI70" s="129"/>
    </row>
    <row r="71" spans="1:35" s="7" customFormat="1" ht="11.25" hidden="1" x14ac:dyDescent="0.2">
      <c r="A71" s="658"/>
      <c r="B71" s="124"/>
      <c r="C71" s="125"/>
      <c r="D71" s="126"/>
      <c r="E71" s="125"/>
      <c r="F71" s="637"/>
      <c r="G71" s="124"/>
      <c r="H71" s="125"/>
      <c r="I71" s="127"/>
      <c r="J71" s="128"/>
      <c r="K71" s="129"/>
      <c r="L71" s="129"/>
      <c r="M71" s="130"/>
      <c r="N71" s="130"/>
      <c r="O71" s="131"/>
      <c r="P71" s="132"/>
      <c r="Q71" s="129"/>
      <c r="R71" s="129"/>
      <c r="S71" s="126"/>
      <c r="T71" s="422"/>
      <c r="U71" s="423"/>
      <c r="V71" s="446"/>
      <c r="W71" s="447"/>
      <c r="X71" s="448"/>
      <c r="Y71" s="446"/>
      <c r="Z71" s="129"/>
      <c r="AA71" s="133"/>
      <c r="AB71" s="134"/>
      <c r="AC71" s="129"/>
      <c r="AD71" s="129"/>
      <c r="AE71" s="126"/>
      <c r="AF71" s="132"/>
      <c r="AG71" s="129"/>
      <c r="AH71" s="129"/>
      <c r="AI71" s="129"/>
    </row>
    <row r="72" spans="1:35" s="7" customFormat="1" ht="11.1" hidden="1" customHeight="1" x14ac:dyDescent="0.2">
      <c r="A72" s="135"/>
      <c r="B72" s="124"/>
      <c r="C72" s="125"/>
      <c r="D72" s="126"/>
      <c r="E72" s="125"/>
      <c r="F72" s="637"/>
      <c r="G72" s="124"/>
      <c r="H72" s="125"/>
      <c r="I72" s="127"/>
      <c r="J72" s="128"/>
      <c r="K72" s="129"/>
      <c r="L72" s="129"/>
      <c r="M72" s="130"/>
      <c r="N72" s="130"/>
      <c r="O72" s="131"/>
      <c r="P72" s="132"/>
      <c r="Q72" s="129"/>
      <c r="R72" s="129"/>
      <c r="S72" s="126"/>
      <c r="T72" s="422"/>
      <c r="U72" s="423"/>
      <c r="V72" s="446"/>
      <c r="W72" s="447"/>
      <c r="X72" s="448"/>
      <c r="Y72" s="446"/>
      <c r="Z72" s="129"/>
      <c r="AA72" s="133"/>
      <c r="AB72" s="134"/>
      <c r="AC72" s="129"/>
      <c r="AD72" s="129"/>
      <c r="AE72" s="126"/>
      <c r="AF72" s="132"/>
      <c r="AG72" s="129"/>
      <c r="AH72" s="129"/>
      <c r="AI72" s="129"/>
    </row>
    <row r="73" spans="1:35" s="7" customFormat="1" ht="11.1" hidden="1" customHeight="1" x14ac:dyDescent="0.2">
      <c r="A73" s="136"/>
      <c r="B73" s="137"/>
      <c r="C73" s="138"/>
      <c r="D73" s="139"/>
      <c r="E73" s="138"/>
      <c r="F73" s="638"/>
      <c r="G73" s="137"/>
      <c r="H73" s="138"/>
      <c r="I73" s="140"/>
      <c r="J73" s="141"/>
      <c r="K73" s="142"/>
      <c r="L73" s="142"/>
      <c r="M73" s="143"/>
      <c r="N73" s="143"/>
      <c r="O73" s="144"/>
      <c r="P73" s="145"/>
      <c r="Q73" s="142"/>
      <c r="R73" s="142"/>
      <c r="S73" s="139"/>
      <c r="T73" s="449"/>
      <c r="U73" s="450"/>
      <c r="V73" s="451"/>
      <c r="W73" s="452"/>
      <c r="X73" s="453"/>
      <c r="Y73" s="451"/>
      <c r="Z73" s="142"/>
      <c r="AA73" s="146"/>
      <c r="AB73" s="147"/>
      <c r="AC73" s="142"/>
      <c r="AD73" s="142"/>
      <c r="AE73" s="139"/>
      <c r="AF73" s="145"/>
      <c r="AG73" s="142"/>
      <c r="AH73" s="142"/>
      <c r="AI73" s="142"/>
    </row>
    <row r="74" spans="1:35" s="7" customFormat="1" ht="11.25" customHeight="1" thickTop="1" thickBot="1" x14ac:dyDescent="0.25">
      <c r="A74" s="456" t="s">
        <v>204</v>
      </c>
      <c r="B74" s="148"/>
      <c r="C74" s="709" t="s">
        <v>364</v>
      </c>
      <c r="D74" s="37" t="s">
        <v>382</v>
      </c>
      <c r="E74" s="560">
        <f t="shared" ref="E74:AI74" si="2">SUM(E32:E73)</f>
        <v>900</v>
      </c>
      <c r="F74" s="627"/>
      <c r="G74" s="37">
        <f t="shared" si="2"/>
        <v>86</v>
      </c>
      <c r="H74" s="149">
        <f t="shared" si="2"/>
        <v>555</v>
      </c>
      <c r="I74" s="150">
        <f t="shared" si="2"/>
        <v>0</v>
      </c>
      <c r="J74" s="151">
        <f t="shared" si="2"/>
        <v>285</v>
      </c>
      <c r="K74" s="151">
        <f t="shared" si="2"/>
        <v>0</v>
      </c>
      <c r="L74" s="151">
        <f t="shared" si="2"/>
        <v>0</v>
      </c>
      <c r="M74" s="151">
        <f t="shared" si="2"/>
        <v>0</v>
      </c>
      <c r="N74" s="151">
        <f t="shared" si="2"/>
        <v>0</v>
      </c>
      <c r="O74" s="152">
        <f t="shared" si="2"/>
        <v>60</v>
      </c>
      <c r="P74" s="153">
        <f t="shared" si="2"/>
        <v>0</v>
      </c>
      <c r="Q74" s="151">
        <f t="shared" si="2"/>
        <v>0</v>
      </c>
      <c r="R74" s="151">
        <f t="shared" si="2"/>
        <v>150</v>
      </c>
      <c r="S74" s="152">
        <f t="shared" si="2"/>
        <v>45</v>
      </c>
      <c r="T74" s="578">
        <f t="shared" si="2"/>
        <v>240</v>
      </c>
      <c r="U74" s="454">
        <f t="shared" si="2"/>
        <v>60</v>
      </c>
      <c r="V74" s="454">
        <f t="shared" si="2"/>
        <v>75</v>
      </c>
      <c r="W74" s="455">
        <f t="shared" si="2"/>
        <v>150</v>
      </c>
      <c r="X74" s="579">
        <f t="shared" si="2"/>
        <v>90</v>
      </c>
      <c r="Y74" s="454">
        <f t="shared" si="2"/>
        <v>60</v>
      </c>
      <c r="Z74" s="155">
        <f t="shared" si="2"/>
        <v>0</v>
      </c>
      <c r="AA74" s="564">
        <f t="shared" si="2"/>
        <v>30</v>
      </c>
      <c r="AB74" s="154">
        <f t="shared" si="2"/>
        <v>0</v>
      </c>
      <c r="AC74" s="151">
        <f t="shared" si="2"/>
        <v>0</v>
      </c>
      <c r="AD74" s="155">
        <f t="shared" si="2"/>
        <v>0</v>
      </c>
      <c r="AE74" s="565">
        <f t="shared" si="2"/>
        <v>0</v>
      </c>
      <c r="AF74" s="153">
        <f t="shared" si="2"/>
        <v>0</v>
      </c>
      <c r="AG74" s="151">
        <f t="shared" si="2"/>
        <v>0</v>
      </c>
      <c r="AH74" s="155">
        <f t="shared" si="2"/>
        <v>0</v>
      </c>
      <c r="AI74" s="155">
        <f t="shared" si="2"/>
        <v>0</v>
      </c>
    </row>
    <row r="75" spans="1:35" s="7" customFormat="1" ht="11.25" customHeight="1" thickTop="1" thickBot="1" x14ac:dyDescent="0.25">
      <c r="A75" s="659" t="s">
        <v>375</v>
      </c>
      <c r="B75" s="16" t="s">
        <v>74</v>
      </c>
      <c r="C75" s="17"/>
      <c r="D75" s="18"/>
      <c r="E75" s="17"/>
      <c r="F75" s="639"/>
      <c r="G75" s="18"/>
      <c r="H75" s="157"/>
      <c r="I75" s="158"/>
      <c r="J75" s="159"/>
      <c r="K75" s="159"/>
      <c r="L75" s="159"/>
      <c r="M75" s="159"/>
      <c r="N75" s="159"/>
      <c r="O75" s="160"/>
      <c r="P75" s="161"/>
      <c r="Q75" s="159"/>
      <c r="R75" s="159"/>
      <c r="S75" s="160"/>
      <c r="T75" s="161"/>
      <c r="U75" s="159"/>
      <c r="V75" s="159"/>
      <c r="W75" s="162"/>
      <c r="X75" s="163"/>
      <c r="Y75" s="159"/>
      <c r="Z75" s="164"/>
      <c r="AA75" s="165"/>
      <c r="AB75" s="163"/>
      <c r="AC75" s="159"/>
      <c r="AD75" s="164"/>
      <c r="AE75" s="166"/>
      <c r="AF75" s="161"/>
      <c r="AG75" s="159"/>
      <c r="AH75" s="164"/>
      <c r="AI75" s="164"/>
    </row>
    <row r="76" spans="1:35" s="7" customFormat="1" ht="12" customHeight="1" x14ac:dyDescent="0.2">
      <c r="A76" s="660" t="s">
        <v>75</v>
      </c>
      <c r="B76" s="47" t="s">
        <v>248</v>
      </c>
      <c r="C76" s="74"/>
      <c r="D76" s="106" t="s">
        <v>280</v>
      </c>
      <c r="E76" s="170">
        <v>60</v>
      </c>
      <c r="F76" s="633" t="s">
        <v>331</v>
      </c>
      <c r="G76" s="106">
        <v>5</v>
      </c>
      <c r="H76" s="167">
        <v>30</v>
      </c>
      <c r="I76" s="168"/>
      <c r="J76" s="467">
        <v>30</v>
      </c>
      <c r="K76" s="467"/>
      <c r="L76" s="467"/>
      <c r="M76" s="57"/>
      <c r="N76" s="57"/>
      <c r="O76" s="59"/>
      <c r="P76" s="70"/>
      <c r="Q76" s="57"/>
      <c r="R76" s="57"/>
      <c r="S76" s="59"/>
      <c r="T76" s="70"/>
      <c r="U76" s="57"/>
      <c r="V76" s="415">
        <v>30</v>
      </c>
      <c r="W76" s="474">
        <v>30</v>
      </c>
      <c r="X76" s="413"/>
      <c r="Y76" s="415"/>
      <c r="Z76" s="475"/>
      <c r="AA76" s="476"/>
      <c r="AB76" s="413"/>
      <c r="AC76" s="57"/>
      <c r="AD76" s="58"/>
      <c r="AE76" s="87"/>
      <c r="AF76" s="70"/>
      <c r="AG76" s="57"/>
      <c r="AH76" s="58"/>
      <c r="AI76" s="58"/>
    </row>
    <row r="77" spans="1:35" s="7" customFormat="1" ht="16.350000000000001" customHeight="1" x14ac:dyDescent="0.2">
      <c r="A77" s="661" t="s">
        <v>76</v>
      </c>
      <c r="B77" s="47" t="s">
        <v>272</v>
      </c>
      <c r="C77" s="74" t="s">
        <v>281</v>
      </c>
      <c r="D77" s="106"/>
      <c r="E77" s="170">
        <v>30</v>
      </c>
      <c r="F77" s="633" t="s">
        <v>336</v>
      </c>
      <c r="G77" s="106">
        <v>3</v>
      </c>
      <c r="H77" s="167">
        <v>15</v>
      </c>
      <c r="I77" s="168"/>
      <c r="J77" s="467">
        <v>15</v>
      </c>
      <c r="K77" s="467"/>
      <c r="L77" s="467"/>
      <c r="M77" s="57"/>
      <c r="N77" s="57"/>
      <c r="O77" s="59"/>
      <c r="P77" s="70"/>
      <c r="Q77" s="57"/>
      <c r="R77" s="57"/>
      <c r="S77" s="59"/>
      <c r="T77" s="70"/>
      <c r="U77" s="57"/>
      <c r="V77" s="415"/>
      <c r="W77" s="474"/>
      <c r="X77" s="413">
        <v>15</v>
      </c>
      <c r="Y77" s="415">
        <v>15</v>
      </c>
      <c r="Z77" s="475"/>
      <c r="AA77" s="476"/>
      <c r="AB77" s="413"/>
      <c r="AC77" s="57"/>
      <c r="AD77" s="58"/>
      <c r="AE77" s="87"/>
      <c r="AF77" s="70"/>
      <c r="AG77" s="57"/>
      <c r="AH77" s="58"/>
      <c r="AI77" s="58"/>
    </row>
    <row r="78" spans="1:35" s="7" customFormat="1" ht="20.45" customHeight="1" x14ac:dyDescent="0.2">
      <c r="A78" s="754" t="s">
        <v>358</v>
      </c>
      <c r="B78" s="47" t="s">
        <v>273</v>
      </c>
      <c r="C78" s="74" t="s">
        <v>280</v>
      </c>
      <c r="D78" s="106"/>
      <c r="E78" s="170">
        <v>60</v>
      </c>
      <c r="F78" s="633" t="s">
        <v>331</v>
      </c>
      <c r="G78" s="106">
        <v>5</v>
      </c>
      <c r="H78" s="170">
        <v>30</v>
      </c>
      <c r="I78" s="168"/>
      <c r="J78" s="467">
        <v>30</v>
      </c>
      <c r="K78" s="467"/>
      <c r="L78" s="467"/>
      <c r="M78" s="57"/>
      <c r="N78" s="57"/>
      <c r="O78" s="59"/>
      <c r="P78" s="70"/>
      <c r="Q78" s="57"/>
      <c r="R78" s="57"/>
      <c r="S78" s="59"/>
      <c r="T78" s="70"/>
      <c r="U78" s="57"/>
      <c r="V78" s="415"/>
      <c r="W78" s="474"/>
      <c r="X78" s="413">
        <v>30</v>
      </c>
      <c r="Y78" s="415">
        <v>30</v>
      </c>
      <c r="Z78" s="475"/>
      <c r="AA78" s="476"/>
      <c r="AB78" s="413"/>
      <c r="AC78" s="57"/>
      <c r="AD78" s="58"/>
      <c r="AE78" s="87"/>
      <c r="AF78" s="70"/>
      <c r="AG78" s="57"/>
      <c r="AH78" s="58"/>
      <c r="AI78" s="58"/>
    </row>
    <row r="79" spans="1:35" s="7" customFormat="1" ht="22.7" customHeight="1" x14ac:dyDescent="0.2">
      <c r="A79" s="662" t="s">
        <v>78</v>
      </c>
      <c r="B79" s="47" t="s">
        <v>274</v>
      </c>
      <c r="C79" s="74" t="s">
        <v>280</v>
      </c>
      <c r="D79" s="106"/>
      <c r="E79" s="170">
        <v>60</v>
      </c>
      <c r="F79" s="633" t="s">
        <v>331</v>
      </c>
      <c r="G79" s="106">
        <v>5</v>
      </c>
      <c r="H79" s="170">
        <v>30</v>
      </c>
      <c r="I79" s="168"/>
      <c r="J79" s="467">
        <v>30</v>
      </c>
      <c r="K79" s="467"/>
      <c r="L79" s="467"/>
      <c r="M79" s="57"/>
      <c r="N79" s="57"/>
      <c r="O79" s="59"/>
      <c r="P79" s="70"/>
      <c r="Q79" s="57"/>
      <c r="R79" s="57"/>
      <c r="S79" s="59"/>
      <c r="T79" s="70"/>
      <c r="U79" s="57"/>
      <c r="V79" s="415"/>
      <c r="W79" s="474"/>
      <c r="X79" s="413">
        <v>30</v>
      </c>
      <c r="Y79" s="415">
        <v>30</v>
      </c>
      <c r="Z79" s="475"/>
      <c r="AA79" s="476"/>
      <c r="AB79" s="413"/>
      <c r="AC79" s="57"/>
      <c r="AD79" s="58"/>
      <c r="AE79" s="87"/>
      <c r="AF79" s="70"/>
      <c r="AG79" s="57"/>
      <c r="AH79" s="58"/>
      <c r="AI79" s="58"/>
    </row>
    <row r="80" spans="1:35" s="7" customFormat="1" ht="33.75" x14ac:dyDescent="0.2">
      <c r="A80" s="662" t="s">
        <v>79</v>
      </c>
      <c r="B80" s="47" t="s">
        <v>275</v>
      </c>
      <c r="C80" s="74"/>
      <c r="D80" s="106" t="s">
        <v>281</v>
      </c>
      <c r="E80" s="170">
        <v>60</v>
      </c>
      <c r="F80" s="633" t="s">
        <v>331</v>
      </c>
      <c r="G80" s="106">
        <v>5</v>
      </c>
      <c r="H80" s="170">
        <v>30</v>
      </c>
      <c r="I80" s="168"/>
      <c r="J80" s="467">
        <v>30</v>
      </c>
      <c r="K80" s="467"/>
      <c r="L80" s="467"/>
      <c r="M80" s="57"/>
      <c r="N80" s="57"/>
      <c r="O80" s="59"/>
      <c r="P80" s="70"/>
      <c r="Q80" s="57"/>
      <c r="R80" s="57"/>
      <c r="S80" s="59"/>
      <c r="T80" s="70"/>
      <c r="U80" s="57"/>
      <c r="V80" s="415"/>
      <c r="W80" s="474"/>
      <c r="X80" s="413"/>
      <c r="Y80" s="415"/>
      <c r="Z80" s="475">
        <v>30</v>
      </c>
      <c r="AA80" s="476">
        <v>30</v>
      </c>
      <c r="AB80" s="413"/>
      <c r="AC80" s="57"/>
      <c r="AD80" s="58"/>
      <c r="AE80" s="87"/>
      <c r="AF80" s="70"/>
      <c r="AG80" s="57"/>
      <c r="AH80" s="58"/>
      <c r="AI80" s="58"/>
    </row>
    <row r="81" spans="1:35" s="7" customFormat="1" ht="33.75" x14ac:dyDescent="0.2">
      <c r="A81" s="662" t="s">
        <v>77</v>
      </c>
      <c r="B81" s="47" t="s">
        <v>276</v>
      </c>
      <c r="C81" s="74"/>
      <c r="D81" s="106" t="s">
        <v>280</v>
      </c>
      <c r="E81" s="170">
        <v>90</v>
      </c>
      <c r="F81" s="633" t="s">
        <v>335</v>
      </c>
      <c r="G81" s="106">
        <v>7</v>
      </c>
      <c r="H81" s="170">
        <v>30</v>
      </c>
      <c r="I81" s="168"/>
      <c r="J81" s="467">
        <v>60</v>
      </c>
      <c r="K81" s="467"/>
      <c r="L81" s="467"/>
      <c r="M81" s="57"/>
      <c r="N81" s="57"/>
      <c r="O81" s="59"/>
      <c r="P81" s="70"/>
      <c r="Q81" s="57"/>
      <c r="R81" s="57"/>
      <c r="S81" s="59"/>
      <c r="T81" s="70"/>
      <c r="U81" s="57"/>
      <c r="V81" s="415"/>
      <c r="W81" s="474"/>
      <c r="X81" s="413"/>
      <c r="Y81" s="415"/>
      <c r="Z81" s="475">
        <v>30</v>
      </c>
      <c r="AA81" s="476">
        <v>60</v>
      </c>
      <c r="AB81" s="413"/>
      <c r="AC81" s="572"/>
      <c r="AD81" s="573"/>
      <c r="AE81" s="87"/>
      <c r="AF81" s="70"/>
      <c r="AG81" s="572"/>
      <c r="AH81" s="573"/>
      <c r="AI81" s="573"/>
    </row>
    <row r="82" spans="1:35" s="7" customFormat="1" ht="24" customHeight="1" x14ac:dyDescent="0.2">
      <c r="A82" s="662" t="s">
        <v>80</v>
      </c>
      <c r="B82" s="47" t="s">
        <v>277</v>
      </c>
      <c r="C82" s="464"/>
      <c r="D82" s="609" t="s">
        <v>280</v>
      </c>
      <c r="E82" s="170">
        <v>60</v>
      </c>
      <c r="F82" s="633" t="s">
        <v>331</v>
      </c>
      <c r="G82" s="106">
        <v>5</v>
      </c>
      <c r="H82" s="170">
        <v>30</v>
      </c>
      <c r="I82" s="168"/>
      <c r="J82" s="467">
        <v>30</v>
      </c>
      <c r="K82" s="467"/>
      <c r="L82" s="467"/>
      <c r="M82" s="57"/>
      <c r="N82" s="57"/>
      <c r="O82" s="59"/>
      <c r="P82" s="70"/>
      <c r="Q82" s="57"/>
      <c r="R82" s="57"/>
      <c r="S82" s="59"/>
      <c r="T82" s="70"/>
      <c r="U82" s="57"/>
      <c r="V82" s="415"/>
      <c r="W82" s="474"/>
      <c r="X82" s="413"/>
      <c r="Y82" s="415"/>
      <c r="Z82" s="475">
        <v>30</v>
      </c>
      <c r="AA82" s="476">
        <v>30</v>
      </c>
      <c r="AB82" s="413"/>
      <c r="AC82" s="57"/>
      <c r="AD82" s="58"/>
      <c r="AE82" s="87"/>
      <c r="AF82" s="70"/>
      <c r="AG82" s="57"/>
      <c r="AH82" s="58"/>
      <c r="AI82" s="58"/>
    </row>
    <row r="83" spans="1:35" s="7" customFormat="1" ht="13.7" customHeight="1" x14ac:dyDescent="0.2">
      <c r="A83" s="662" t="s">
        <v>81</v>
      </c>
      <c r="B83" s="47" t="s">
        <v>278</v>
      </c>
      <c r="C83" s="464"/>
      <c r="D83" s="609" t="s">
        <v>281</v>
      </c>
      <c r="E83" s="170">
        <v>30</v>
      </c>
      <c r="F83" s="633" t="s">
        <v>336</v>
      </c>
      <c r="G83" s="106">
        <v>3</v>
      </c>
      <c r="H83" s="167">
        <v>15</v>
      </c>
      <c r="I83" s="168"/>
      <c r="J83" s="467">
        <v>15</v>
      </c>
      <c r="K83" s="108"/>
      <c r="L83" s="108"/>
      <c r="M83" s="108"/>
      <c r="N83" s="108"/>
      <c r="O83" s="121"/>
      <c r="P83" s="169"/>
      <c r="Q83" s="108"/>
      <c r="R83" s="108"/>
      <c r="S83" s="121"/>
      <c r="T83" s="170"/>
      <c r="U83" s="58"/>
      <c r="V83" s="415"/>
      <c r="W83" s="474"/>
      <c r="X83" s="413"/>
      <c r="Y83" s="415"/>
      <c r="Z83" s="475">
        <v>15</v>
      </c>
      <c r="AA83" s="476">
        <v>15</v>
      </c>
      <c r="AB83" s="413"/>
      <c r="AC83" s="57"/>
      <c r="AD83" s="58"/>
      <c r="AE83" s="87"/>
      <c r="AF83" s="70"/>
      <c r="AG83" s="57"/>
      <c r="AH83" s="58"/>
      <c r="AI83" s="58"/>
    </row>
    <row r="84" spans="1:35" s="7" customFormat="1" ht="11.25" customHeight="1" thickBot="1" x14ac:dyDescent="0.25">
      <c r="A84" s="663" t="s">
        <v>56</v>
      </c>
      <c r="B84" s="47" t="s">
        <v>279</v>
      </c>
      <c r="C84" s="610" t="s">
        <v>162</v>
      </c>
      <c r="D84" s="609" t="s">
        <v>162</v>
      </c>
      <c r="E84" s="170">
        <v>120</v>
      </c>
      <c r="F84" s="633" t="s">
        <v>344</v>
      </c>
      <c r="G84" s="760">
        <v>8</v>
      </c>
      <c r="H84" s="169"/>
      <c r="I84" s="171"/>
      <c r="J84" s="108"/>
      <c r="K84" s="108"/>
      <c r="L84" s="108"/>
      <c r="M84" s="108"/>
      <c r="N84" s="108"/>
      <c r="O84" s="121">
        <v>120</v>
      </c>
      <c r="P84" s="169"/>
      <c r="Q84" s="108"/>
      <c r="R84" s="108"/>
      <c r="S84" s="121"/>
      <c r="T84" s="170"/>
      <c r="U84" s="58"/>
      <c r="V84" s="58"/>
      <c r="W84" s="87"/>
      <c r="X84" s="426"/>
      <c r="Y84" s="423">
        <v>60</v>
      </c>
      <c r="Z84" s="477"/>
      <c r="AA84" s="425">
        <v>60</v>
      </c>
      <c r="AB84" s="53"/>
      <c r="AC84" s="172"/>
      <c r="AD84" s="173"/>
      <c r="AE84" s="131"/>
      <c r="AF84" s="56"/>
      <c r="AG84" s="172"/>
      <c r="AH84" s="173"/>
      <c r="AI84" s="130"/>
    </row>
    <row r="85" spans="1:35" s="7" customFormat="1" ht="11.25" customHeight="1" thickTop="1" thickBot="1" x14ac:dyDescent="0.25">
      <c r="A85" s="664" t="s">
        <v>204</v>
      </c>
      <c r="B85" s="152"/>
      <c r="C85" s="153" t="s">
        <v>361</v>
      </c>
      <c r="D85" s="152" t="s">
        <v>365</v>
      </c>
      <c r="E85" s="563">
        <f t="shared" ref="E85:AI85" si="3">SUM(E76:E84)</f>
        <v>570</v>
      </c>
      <c r="F85" s="312"/>
      <c r="G85" s="302">
        <f t="shared" si="3"/>
        <v>46</v>
      </c>
      <c r="H85" s="567">
        <f t="shared" si="3"/>
        <v>210</v>
      </c>
      <c r="I85" s="402">
        <f t="shared" si="3"/>
        <v>0</v>
      </c>
      <c r="J85" s="566">
        <f t="shared" si="3"/>
        <v>240</v>
      </c>
      <c r="K85" s="566">
        <f t="shared" si="3"/>
        <v>0</v>
      </c>
      <c r="L85" s="566">
        <f t="shared" si="3"/>
        <v>0</v>
      </c>
      <c r="M85" s="566">
        <f t="shared" si="3"/>
        <v>0</v>
      </c>
      <c r="N85" s="566">
        <f t="shared" si="3"/>
        <v>0</v>
      </c>
      <c r="O85" s="302">
        <f>SUM(O76:O84)</f>
        <v>120</v>
      </c>
      <c r="P85" s="567">
        <f t="shared" si="3"/>
        <v>0</v>
      </c>
      <c r="Q85" s="566">
        <f t="shared" si="3"/>
        <v>0</v>
      </c>
      <c r="R85" s="566">
        <f t="shared" si="3"/>
        <v>0</v>
      </c>
      <c r="S85" s="302">
        <f t="shared" si="3"/>
        <v>0</v>
      </c>
      <c r="T85" s="563">
        <f t="shared" si="3"/>
        <v>0</v>
      </c>
      <c r="U85" s="155">
        <f t="shared" si="3"/>
        <v>0</v>
      </c>
      <c r="V85" s="155">
        <f t="shared" si="3"/>
        <v>30</v>
      </c>
      <c r="W85" s="565">
        <f t="shared" si="3"/>
        <v>30</v>
      </c>
      <c r="X85" s="579">
        <f t="shared" si="3"/>
        <v>75</v>
      </c>
      <c r="Y85" s="454">
        <f t="shared" si="3"/>
        <v>135</v>
      </c>
      <c r="Z85" s="558">
        <f t="shared" si="3"/>
        <v>105</v>
      </c>
      <c r="AA85" s="537">
        <f t="shared" si="3"/>
        <v>195</v>
      </c>
      <c r="AB85" s="154">
        <f t="shared" si="3"/>
        <v>0</v>
      </c>
      <c r="AC85" s="151">
        <f t="shared" si="3"/>
        <v>0</v>
      </c>
      <c r="AD85" s="155">
        <f t="shared" si="3"/>
        <v>0</v>
      </c>
      <c r="AE85" s="302">
        <f t="shared" si="3"/>
        <v>0</v>
      </c>
      <c r="AF85" s="153">
        <f t="shared" si="3"/>
        <v>0</v>
      </c>
      <c r="AG85" s="151">
        <f t="shared" si="3"/>
        <v>0</v>
      </c>
      <c r="AH85" s="155">
        <f t="shared" si="3"/>
        <v>0</v>
      </c>
      <c r="AI85" s="566">
        <f t="shared" si="3"/>
        <v>0</v>
      </c>
    </row>
    <row r="86" spans="1:35" s="7" customFormat="1" ht="22.5" customHeight="1" thickTop="1" thickBot="1" x14ac:dyDescent="0.25">
      <c r="A86" s="659" t="s">
        <v>376</v>
      </c>
      <c r="B86" s="183" t="s">
        <v>82</v>
      </c>
      <c r="C86" s="161"/>
      <c r="D86" s="160"/>
      <c r="E86" s="184"/>
      <c r="F86" s="640"/>
      <c r="G86" s="46"/>
      <c r="H86" s="185"/>
      <c r="I86" s="186"/>
      <c r="J86" s="44"/>
      <c r="K86" s="44"/>
      <c r="L86" s="44"/>
      <c r="M86" s="44"/>
      <c r="N86" s="44"/>
      <c r="O86" s="46"/>
      <c r="P86" s="185"/>
      <c r="Q86" s="44"/>
      <c r="R86" s="44"/>
      <c r="S86" s="46"/>
      <c r="T86" s="184"/>
      <c r="U86" s="164"/>
      <c r="V86" s="164"/>
      <c r="W86" s="166"/>
      <c r="X86" s="478"/>
      <c r="Y86" s="479"/>
      <c r="Z86" s="480"/>
      <c r="AA86" s="481"/>
      <c r="AB86" s="163"/>
      <c r="AC86" s="159"/>
      <c r="AD86" s="164"/>
      <c r="AE86" s="46"/>
      <c r="AF86" s="161"/>
      <c r="AG86" s="159"/>
      <c r="AH86" s="164"/>
      <c r="AI86" s="44"/>
    </row>
    <row r="87" spans="1:35" s="7" customFormat="1" ht="11.25" customHeight="1" x14ac:dyDescent="0.2">
      <c r="A87" s="665" t="s">
        <v>83</v>
      </c>
      <c r="B87" s="26" t="s">
        <v>229</v>
      </c>
      <c r="C87" s="188" t="s">
        <v>162</v>
      </c>
      <c r="D87" s="187"/>
      <c r="E87" s="189">
        <v>15</v>
      </c>
      <c r="F87" s="634"/>
      <c r="G87" s="51">
        <v>1</v>
      </c>
      <c r="H87" s="190"/>
      <c r="I87" s="191"/>
      <c r="J87" s="29">
        <v>15</v>
      </c>
      <c r="K87" s="29"/>
      <c r="L87" s="29"/>
      <c r="M87" s="29"/>
      <c r="N87" s="29"/>
      <c r="O87" s="51"/>
      <c r="P87" s="190"/>
      <c r="Q87" s="29">
        <v>15</v>
      </c>
      <c r="R87" s="29"/>
      <c r="S87" s="51"/>
      <c r="T87" s="189"/>
      <c r="U87" s="61"/>
      <c r="V87" s="61"/>
      <c r="W87" s="63"/>
      <c r="X87" s="420"/>
      <c r="Y87" s="417"/>
      <c r="Z87" s="418"/>
      <c r="AA87" s="419"/>
      <c r="AB87" s="81"/>
      <c r="AC87" s="79"/>
      <c r="AD87" s="82"/>
      <c r="AE87" s="120"/>
      <c r="AF87" s="85"/>
      <c r="AG87" s="79"/>
      <c r="AH87" s="82"/>
      <c r="AI87" s="92"/>
    </row>
    <row r="88" spans="1:35" s="7" customFormat="1" ht="11.25" customHeight="1" x14ac:dyDescent="0.2">
      <c r="A88" s="666" t="s">
        <v>84</v>
      </c>
      <c r="B88" s="26" t="s">
        <v>230</v>
      </c>
      <c r="C88" s="188" t="s">
        <v>162</v>
      </c>
      <c r="D88" s="59"/>
      <c r="E88" s="170">
        <v>15</v>
      </c>
      <c r="F88" s="633"/>
      <c r="G88" s="121">
        <v>1</v>
      </c>
      <c r="H88" s="169"/>
      <c r="I88" s="171"/>
      <c r="J88" s="108">
        <v>15</v>
      </c>
      <c r="K88" s="108"/>
      <c r="L88" s="108"/>
      <c r="M88" s="108"/>
      <c r="N88" s="108"/>
      <c r="O88" s="121"/>
      <c r="P88" s="169"/>
      <c r="Q88" s="108">
        <v>15</v>
      </c>
      <c r="R88" s="108"/>
      <c r="S88" s="121"/>
      <c r="T88" s="170"/>
      <c r="U88" s="58"/>
      <c r="V88" s="58"/>
      <c r="W88" s="87"/>
      <c r="X88" s="426"/>
      <c r="Y88" s="423"/>
      <c r="Z88" s="424"/>
      <c r="AA88" s="425"/>
      <c r="AB88" s="53"/>
      <c r="AC88" s="172"/>
      <c r="AD88" s="173"/>
      <c r="AE88" s="131"/>
      <c r="AF88" s="56"/>
      <c r="AG88" s="172"/>
      <c r="AH88" s="173"/>
      <c r="AI88" s="130"/>
    </row>
    <row r="89" spans="1:35" s="7" customFormat="1" ht="11.25" customHeight="1" x14ac:dyDescent="0.2">
      <c r="A89" s="666" t="s">
        <v>359</v>
      </c>
      <c r="B89" s="26" t="s">
        <v>231</v>
      </c>
      <c r="C89" s="188" t="s">
        <v>162</v>
      </c>
      <c r="D89" s="59"/>
      <c r="E89" s="170">
        <v>30</v>
      </c>
      <c r="F89" s="633"/>
      <c r="G89" s="121">
        <v>3</v>
      </c>
      <c r="H89" s="169"/>
      <c r="I89" s="171">
        <v>30</v>
      </c>
      <c r="J89" s="108"/>
      <c r="K89" s="108"/>
      <c r="L89" s="108"/>
      <c r="M89" s="108"/>
      <c r="N89" s="108"/>
      <c r="O89" s="121"/>
      <c r="P89" s="169">
        <v>30</v>
      </c>
      <c r="Q89" s="108"/>
      <c r="R89" s="108"/>
      <c r="S89" s="121"/>
      <c r="T89" s="170"/>
      <c r="U89" s="58"/>
      <c r="V89" s="58"/>
      <c r="W89" s="87"/>
      <c r="X89" s="53"/>
      <c r="Y89" s="172"/>
      <c r="Z89" s="173"/>
      <c r="AA89" s="193"/>
      <c r="AB89" s="53"/>
      <c r="AC89" s="172"/>
      <c r="AD89" s="173"/>
      <c r="AE89" s="131"/>
      <c r="AF89" s="56"/>
      <c r="AG89" s="172"/>
      <c r="AH89" s="173"/>
      <c r="AI89" s="130"/>
    </row>
    <row r="90" spans="1:35" s="7" customFormat="1" ht="11.25" customHeight="1" x14ac:dyDescent="0.2">
      <c r="A90" s="666" t="s">
        <v>85</v>
      </c>
      <c r="B90" s="26" t="s">
        <v>232</v>
      </c>
      <c r="C90" s="188" t="s">
        <v>162</v>
      </c>
      <c r="D90" s="59"/>
      <c r="E90" s="170">
        <v>30</v>
      </c>
      <c r="F90" s="633"/>
      <c r="G90" s="121">
        <v>3</v>
      </c>
      <c r="H90" s="169"/>
      <c r="I90" s="171"/>
      <c r="J90" s="108">
        <v>30</v>
      </c>
      <c r="K90" s="108"/>
      <c r="L90" s="108"/>
      <c r="M90" s="108"/>
      <c r="N90" s="108"/>
      <c r="O90" s="121"/>
      <c r="P90" s="169"/>
      <c r="Q90" s="108">
        <v>30</v>
      </c>
      <c r="R90" s="108"/>
      <c r="S90" s="121"/>
      <c r="T90" s="170"/>
      <c r="U90" s="58"/>
      <c r="V90" s="58"/>
      <c r="W90" s="87"/>
      <c r="X90" s="53"/>
      <c r="Y90" s="172"/>
      <c r="Z90" s="173"/>
      <c r="AA90" s="193"/>
      <c r="AB90" s="53"/>
      <c r="AC90" s="172"/>
      <c r="AD90" s="173"/>
      <c r="AE90" s="131"/>
      <c r="AF90" s="56"/>
      <c r="AG90" s="172"/>
      <c r="AH90" s="173"/>
      <c r="AI90" s="130"/>
    </row>
    <row r="91" spans="1:35" s="7" customFormat="1" ht="11.25" customHeight="1" thickBot="1" x14ac:dyDescent="0.25">
      <c r="A91" s="667" t="s">
        <v>214</v>
      </c>
      <c r="B91" s="26" t="s">
        <v>233</v>
      </c>
      <c r="C91" s="188" t="s">
        <v>162</v>
      </c>
      <c r="D91" s="55"/>
      <c r="E91" s="205">
        <v>30</v>
      </c>
      <c r="F91" s="641"/>
      <c r="G91" s="131">
        <v>3</v>
      </c>
      <c r="H91" s="203"/>
      <c r="I91" s="204"/>
      <c r="J91" s="130">
        <v>30</v>
      </c>
      <c r="K91" s="130"/>
      <c r="L91" s="130"/>
      <c r="M91" s="130"/>
      <c r="N91" s="130"/>
      <c r="O91" s="131"/>
      <c r="P91" s="203"/>
      <c r="Q91" s="130"/>
      <c r="R91" s="130"/>
      <c r="S91" s="131"/>
      <c r="T91" s="205"/>
      <c r="U91" s="173"/>
      <c r="V91" s="173"/>
      <c r="W91" s="206"/>
      <c r="X91" s="53"/>
      <c r="Y91" s="172"/>
      <c r="Z91" s="173"/>
      <c r="AA91" s="193"/>
      <c r="AB91" s="53"/>
      <c r="AC91" s="172">
        <v>30</v>
      </c>
      <c r="AD91" s="173"/>
      <c r="AE91" s="131"/>
      <c r="AF91" s="56"/>
      <c r="AG91" s="172"/>
      <c r="AH91" s="173"/>
      <c r="AI91" s="130"/>
    </row>
    <row r="92" spans="1:35" s="7" customFormat="1" ht="11.25" customHeight="1" thickTop="1" thickBot="1" x14ac:dyDescent="0.25">
      <c r="A92" s="664" t="s">
        <v>204</v>
      </c>
      <c r="B92" s="152"/>
      <c r="C92" s="153" t="s">
        <v>366</v>
      </c>
      <c r="D92" s="152"/>
      <c r="E92" s="563">
        <f t="shared" ref="E92:AI92" si="4">SUM(E87:E91)</f>
        <v>120</v>
      </c>
      <c r="F92" s="312"/>
      <c r="G92" s="302">
        <f t="shared" si="4"/>
        <v>11</v>
      </c>
      <c r="H92" s="567">
        <f t="shared" si="4"/>
        <v>0</v>
      </c>
      <c r="I92" s="402">
        <f t="shared" si="4"/>
        <v>30</v>
      </c>
      <c r="J92" s="566">
        <f t="shared" si="4"/>
        <v>90</v>
      </c>
      <c r="K92" s="566">
        <f t="shared" si="4"/>
        <v>0</v>
      </c>
      <c r="L92" s="566">
        <f t="shared" si="4"/>
        <v>0</v>
      </c>
      <c r="M92" s="566">
        <f t="shared" si="4"/>
        <v>0</v>
      </c>
      <c r="N92" s="566">
        <f t="shared" si="4"/>
        <v>0</v>
      </c>
      <c r="O92" s="302">
        <f t="shared" si="4"/>
        <v>0</v>
      </c>
      <c r="P92" s="567">
        <f t="shared" si="4"/>
        <v>30</v>
      </c>
      <c r="Q92" s="566">
        <f t="shared" si="4"/>
        <v>60</v>
      </c>
      <c r="R92" s="566">
        <f t="shared" si="4"/>
        <v>0</v>
      </c>
      <c r="S92" s="302">
        <f t="shared" si="4"/>
        <v>0</v>
      </c>
      <c r="T92" s="563">
        <f t="shared" si="4"/>
        <v>0</v>
      </c>
      <c r="U92" s="155">
        <f t="shared" si="4"/>
        <v>0</v>
      </c>
      <c r="V92" s="155">
        <f t="shared" si="4"/>
        <v>0</v>
      </c>
      <c r="W92" s="565">
        <f t="shared" si="4"/>
        <v>0</v>
      </c>
      <c r="X92" s="154">
        <f t="shared" si="4"/>
        <v>0</v>
      </c>
      <c r="Y92" s="151">
        <f t="shared" si="4"/>
        <v>0</v>
      </c>
      <c r="Z92" s="155">
        <f t="shared" si="4"/>
        <v>0</v>
      </c>
      <c r="AA92" s="568">
        <f t="shared" si="4"/>
        <v>0</v>
      </c>
      <c r="AB92" s="154">
        <f t="shared" si="4"/>
        <v>0</v>
      </c>
      <c r="AC92" s="151">
        <f t="shared" si="4"/>
        <v>30</v>
      </c>
      <c r="AD92" s="155">
        <f t="shared" si="4"/>
        <v>0</v>
      </c>
      <c r="AE92" s="302">
        <f t="shared" si="4"/>
        <v>0</v>
      </c>
      <c r="AF92" s="153">
        <f t="shared" si="4"/>
        <v>0</v>
      </c>
      <c r="AG92" s="151">
        <f t="shared" si="4"/>
        <v>0</v>
      </c>
      <c r="AH92" s="155">
        <f t="shared" si="4"/>
        <v>0</v>
      </c>
      <c r="AI92" s="566">
        <f t="shared" si="4"/>
        <v>0</v>
      </c>
    </row>
    <row r="93" spans="1:35" s="7" customFormat="1" ht="11.25" customHeight="1" thickTop="1" thickBot="1" x14ac:dyDescent="0.25">
      <c r="A93" s="668" t="s">
        <v>377</v>
      </c>
      <c r="B93" s="194" t="s">
        <v>86</v>
      </c>
      <c r="C93" s="163"/>
      <c r="D93" s="162"/>
      <c r="E93" s="195"/>
      <c r="F93" s="640"/>
      <c r="G93" s="46"/>
      <c r="H93" s="185"/>
      <c r="I93" s="186"/>
      <c r="J93" s="44"/>
      <c r="K93" s="44"/>
      <c r="L93" s="44"/>
      <c r="M93" s="44"/>
      <c r="N93" s="44"/>
      <c r="O93" s="46"/>
      <c r="P93" s="185"/>
      <c r="Q93" s="44"/>
      <c r="R93" s="44"/>
      <c r="S93" s="46"/>
      <c r="T93" s="184"/>
      <c r="U93" s="164"/>
      <c r="V93" s="164"/>
      <c r="W93" s="166"/>
      <c r="X93" s="161"/>
      <c r="Y93" s="159"/>
      <c r="Z93" s="164"/>
      <c r="AA93" s="45"/>
      <c r="AB93" s="163"/>
      <c r="AC93" s="159"/>
      <c r="AD93" s="164"/>
      <c r="AE93" s="46"/>
      <c r="AF93" s="161"/>
      <c r="AG93" s="159"/>
      <c r="AH93" s="164"/>
      <c r="AI93" s="44"/>
    </row>
    <row r="94" spans="1:35" s="7" customFormat="1" ht="11.25" customHeight="1" x14ac:dyDescent="0.2">
      <c r="A94" s="669" t="s">
        <v>88</v>
      </c>
      <c r="B94" s="26" t="s">
        <v>234</v>
      </c>
      <c r="C94" s="610"/>
      <c r="D94" s="196" t="s">
        <v>160</v>
      </c>
      <c r="E94" s="198">
        <v>30</v>
      </c>
      <c r="F94" s="642"/>
      <c r="G94" s="120">
        <v>3</v>
      </c>
      <c r="H94" s="199">
        <v>30</v>
      </c>
      <c r="I94" s="200"/>
      <c r="J94" s="92"/>
      <c r="K94" s="92"/>
      <c r="L94" s="92"/>
      <c r="M94" s="92"/>
      <c r="N94" s="92"/>
      <c r="O94" s="120"/>
      <c r="P94" s="199"/>
      <c r="Q94" s="92"/>
      <c r="R94" s="92"/>
      <c r="S94" s="120"/>
      <c r="T94" s="201"/>
      <c r="U94" s="82"/>
      <c r="V94" s="418">
        <v>30</v>
      </c>
      <c r="W94" s="421"/>
      <c r="X94" s="416"/>
      <c r="Y94" s="417"/>
      <c r="Z94" s="418"/>
      <c r="AA94" s="419"/>
      <c r="AB94" s="420"/>
      <c r="AC94" s="417"/>
      <c r="AD94" s="418"/>
      <c r="AE94" s="421"/>
      <c r="AF94" s="416"/>
      <c r="AG94" s="417"/>
      <c r="AH94" s="418"/>
      <c r="AI94" s="418"/>
    </row>
    <row r="95" spans="1:35" s="7" customFormat="1" ht="11.25" customHeight="1" x14ac:dyDescent="0.2">
      <c r="A95" s="666" t="s">
        <v>90</v>
      </c>
      <c r="B95" s="26" t="s">
        <v>235</v>
      </c>
      <c r="C95" s="9" t="s">
        <v>280</v>
      </c>
      <c r="D95" s="69"/>
      <c r="E95" s="202">
        <v>45</v>
      </c>
      <c r="F95" s="641" t="s">
        <v>334</v>
      </c>
      <c r="G95" s="131">
        <v>4</v>
      </c>
      <c r="H95" s="203">
        <v>15</v>
      </c>
      <c r="I95" s="204"/>
      <c r="J95" s="130">
        <v>30</v>
      </c>
      <c r="K95" s="130"/>
      <c r="L95" s="130"/>
      <c r="M95" s="130"/>
      <c r="N95" s="130"/>
      <c r="O95" s="131"/>
      <c r="P95" s="203"/>
      <c r="Q95" s="130"/>
      <c r="R95" s="130"/>
      <c r="S95" s="131"/>
      <c r="T95" s="205"/>
      <c r="U95" s="173"/>
      <c r="V95" s="424"/>
      <c r="W95" s="427"/>
      <c r="X95" s="422">
        <v>15</v>
      </c>
      <c r="Y95" s="423">
        <v>30</v>
      </c>
      <c r="Z95" s="424"/>
      <c r="AA95" s="425"/>
      <c r="AB95" s="426"/>
      <c r="AC95" s="423"/>
      <c r="AD95" s="424"/>
      <c r="AE95" s="427"/>
      <c r="AF95" s="422"/>
      <c r="AG95" s="423"/>
      <c r="AH95" s="424"/>
      <c r="AI95" s="424"/>
    </row>
    <row r="96" spans="1:35" s="7" customFormat="1" ht="11.25" customHeight="1" x14ac:dyDescent="0.2">
      <c r="A96" s="670" t="s">
        <v>91</v>
      </c>
      <c r="B96" s="26" t="s">
        <v>236</v>
      </c>
      <c r="C96" s="610"/>
      <c r="D96" s="69" t="s">
        <v>280</v>
      </c>
      <c r="E96" s="202">
        <v>45</v>
      </c>
      <c r="F96" s="641" t="s">
        <v>334</v>
      </c>
      <c r="G96" s="131">
        <v>4</v>
      </c>
      <c r="H96" s="203">
        <v>15</v>
      </c>
      <c r="I96" s="204"/>
      <c r="J96" s="130">
        <v>30</v>
      </c>
      <c r="K96" s="130"/>
      <c r="L96" s="130"/>
      <c r="M96" s="130"/>
      <c r="N96" s="130"/>
      <c r="O96" s="131"/>
      <c r="P96" s="203"/>
      <c r="Q96" s="130"/>
      <c r="R96" s="130"/>
      <c r="S96" s="131"/>
      <c r="T96" s="205"/>
      <c r="U96" s="173"/>
      <c r="V96" s="424"/>
      <c r="W96" s="427"/>
      <c r="X96" s="422"/>
      <c r="Y96" s="423"/>
      <c r="Z96" s="424">
        <v>15</v>
      </c>
      <c r="AA96" s="425">
        <v>30</v>
      </c>
      <c r="AB96" s="426"/>
      <c r="AC96" s="423"/>
      <c r="AD96" s="424"/>
      <c r="AE96" s="427"/>
      <c r="AF96" s="422"/>
      <c r="AG96" s="423"/>
      <c r="AH96" s="424"/>
      <c r="AI96" s="424"/>
    </row>
    <row r="97" spans="1:1026" s="7" customFormat="1" ht="11.25" customHeight="1" thickBot="1" x14ac:dyDescent="0.25">
      <c r="A97" s="671" t="s">
        <v>89</v>
      </c>
      <c r="B97" s="26" t="s">
        <v>237</v>
      </c>
      <c r="C97" s="53" t="s">
        <v>191</v>
      </c>
      <c r="D97" s="52" t="s">
        <v>191</v>
      </c>
      <c r="E97" s="428">
        <v>120</v>
      </c>
      <c r="F97" s="641" t="s">
        <v>337</v>
      </c>
      <c r="G97" s="761">
        <v>20</v>
      </c>
      <c r="H97" s="203"/>
      <c r="I97" s="204"/>
      <c r="J97" s="130"/>
      <c r="K97" s="130"/>
      <c r="L97" s="130"/>
      <c r="M97" s="130"/>
      <c r="N97" s="130">
        <v>120</v>
      </c>
      <c r="O97" s="131"/>
      <c r="P97" s="203"/>
      <c r="Q97" s="130"/>
      <c r="R97" s="130"/>
      <c r="S97" s="131"/>
      <c r="T97" s="205"/>
      <c r="U97" s="173"/>
      <c r="V97" s="173"/>
      <c r="W97" s="206"/>
      <c r="X97" s="422"/>
      <c r="Y97" s="423"/>
      <c r="Z97" s="424"/>
      <c r="AA97" s="425"/>
      <c r="AB97" s="426"/>
      <c r="AC97" s="423">
        <v>30</v>
      </c>
      <c r="AD97" s="424"/>
      <c r="AE97" s="427">
        <v>30</v>
      </c>
      <c r="AF97" s="422"/>
      <c r="AG97" s="423">
        <v>30</v>
      </c>
      <c r="AH97" s="424"/>
      <c r="AI97" s="424">
        <v>30</v>
      </c>
    </row>
    <row r="98" spans="1:1026" s="7" customFormat="1" ht="11.25" customHeight="1" thickTop="1" thickBot="1" x14ac:dyDescent="0.25">
      <c r="A98" s="672" t="s">
        <v>204</v>
      </c>
      <c r="B98" s="580"/>
      <c r="C98" s="580" t="s">
        <v>367</v>
      </c>
      <c r="D98" s="580" t="s">
        <v>368</v>
      </c>
      <c r="E98" s="241">
        <f t="shared" ref="E98:AI98" si="5">SUM(E94:E97)</f>
        <v>240</v>
      </c>
      <c r="F98" s="241"/>
      <c r="G98" s="241">
        <f>SUM(G94:G97)</f>
        <v>31</v>
      </c>
      <c r="H98" s="241">
        <f t="shared" si="5"/>
        <v>60</v>
      </c>
      <c r="I98" s="241">
        <f t="shared" si="5"/>
        <v>0</v>
      </c>
      <c r="J98" s="241">
        <f t="shared" si="5"/>
        <v>60</v>
      </c>
      <c r="K98" s="241">
        <f t="shared" si="5"/>
        <v>0</v>
      </c>
      <c r="L98" s="241">
        <f t="shared" si="5"/>
        <v>0</v>
      </c>
      <c r="M98" s="241">
        <f t="shared" si="5"/>
        <v>0</v>
      </c>
      <c r="N98" s="241">
        <f t="shared" si="5"/>
        <v>120</v>
      </c>
      <c r="O98" s="241">
        <f t="shared" si="5"/>
        <v>0</v>
      </c>
      <c r="P98" s="241">
        <f t="shared" si="5"/>
        <v>0</v>
      </c>
      <c r="Q98" s="241">
        <f t="shared" si="5"/>
        <v>0</v>
      </c>
      <c r="R98" s="241">
        <f t="shared" si="5"/>
        <v>0</v>
      </c>
      <c r="S98" s="241">
        <f t="shared" si="5"/>
        <v>0</v>
      </c>
      <c r="T98" s="241">
        <f t="shared" si="5"/>
        <v>0</v>
      </c>
      <c r="U98" s="241">
        <f t="shared" si="5"/>
        <v>0</v>
      </c>
      <c r="V98" s="241">
        <f t="shared" si="5"/>
        <v>30</v>
      </c>
      <c r="W98" s="241">
        <f t="shared" si="5"/>
        <v>0</v>
      </c>
      <c r="X98" s="241">
        <f t="shared" si="5"/>
        <v>15</v>
      </c>
      <c r="Y98" s="241">
        <f t="shared" si="5"/>
        <v>30</v>
      </c>
      <c r="Z98" s="241">
        <f t="shared" si="5"/>
        <v>15</v>
      </c>
      <c r="AA98" s="241">
        <f t="shared" si="5"/>
        <v>30</v>
      </c>
      <c r="AB98" s="241">
        <f t="shared" si="5"/>
        <v>0</v>
      </c>
      <c r="AC98" s="241">
        <f t="shared" si="5"/>
        <v>30</v>
      </c>
      <c r="AD98" s="241">
        <f t="shared" si="5"/>
        <v>0</v>
      </c>
      <c r="AE98" s="241">
        <f t="shared" si="5"/>
        <v>30</v>
      </c>
      <c r="AF98" s="241">
        <f t="shared" si="5"/>
        <v>0</v>
      </c>
      <c r="AG98" s="241">
        <f t="shared" si="5"/>
        <v>30</v>
      </c>
      <c r="AH98" s="241">
        <f t="shared" si="5"/>
        <v>0</v>
      </c>
      <c r="AI98" s="562">
        <f t="shared" si="5"/>
        <v>30</v>
      </c>
    </row>
    <row r="99" spans="1:1026" s="208" customFormat="1" ht="14.25" customHeight="1" thickTop="1" thickBot="1" x14ac:dyDescent="0.25">
      <c r="A99" s="673" t="s">
        <v>92</v>
      </c>
      <c r="B99" s="571"/>
      <c r="C99" s="207"/>
      <c r="D99" s="571"/>
      <c r="E99" s="207">
        <f>SUM(E21,E29,E74,E85,E92,E98)</f>
        <v>2595</v>
      </c>
      <c r="F99" s="209"/>
      <c r="G99" s="571"/>
      <c r="H99" s="207">
        <f t="shared" ref="H99:O99" si="6">SUM(H21,H29,H74,H85,H92,H98)</f>
        <v>1245</v>
      </c>
      <c r="I99" s="569">
        <f t="shared" si="6"/>
        <v>210</v>
      </c>
      <c r="J99" s="569">
        <f t="shared" si="6"/>
        <v>810</v>
      </c>
      <c r="K99" s="569">
        <f t="shared" si="6"/>
        <v>0</v>
      </c>
      <c r="L99" s="569">
        <f t="shared" si="6"/>
        <v>0</v>
      </c>
      <c r="M99" s="569">
        <f t="shared" si="6"/>
        <v>0</v>
      </c>
      <c r="N99" s="569">
        <f t="shared" si="6"/>
        <v>120</v>
      </c>
      <c r="O99" s="571">
        <f t="shared" si="6"/>
        <v>210</v>
      </c>
      <c r="P99" s="845">
        <f>SUM(P21,P29,P74,P85,P92,P98,Q21,Q29,Q74,Q85,Q92,Q98)</f>
        <v>375</v>
      </c>
      <c r="Q99" s="845"/>
      <c r="R99" s="846">
        <f>SUM(R21,R29,R74,R85,R92,R98,S21,S29,S74,S85,S92,S98)</f>
        <v>375</v>
      </c>
      <c r="S99" s="846"/>
      <c r="T99" s="845">
        <f>SUM(T21,T29,T74,T85,T92,T98,U21,U29,U74,U85,U92,U98)</f>
        <v>390</v>
      </c>
      <c r="U99" s="845"/>
      <c r="V99" s="846">
        <f>SUM(V21,V29,V74,V85,V92,V98,W21,W29,W74,W85,W92,W98)</f>
        <v>375</v>
      </c>
      <c r="W99" s="846"/>
      <c r="X99" s="845">
        <f>SUM(X21,X29,X74,X85,X92,X98,Y21,Y29,Y74,Y85,Y92,Y98)</f>
        <v>435</v>
      </c>
      <c r="Y99" s="845"/>
      <c r="Z99" s="844">
        <f>SUM(Z21,Z29,Z74,Z85,Z92,Z98,AA21,AA29,AA74,AA85,AA92,AA98)</f>
        <v>405</v>
      </c>
      <c r="AA99" s="844"/>
      <c r="AB99" s="845">
        <f>SUM(AB21,AB29,AB74,AB85,AB92,AB98,AC21,AC29,AC74,AC85,AC92,AC98)</f>
        <v>90</v>
      </c>
      <c r="AC99" s="845"/>
      <c r="AD99" s="846">
        <f>SUM(AD21,AD29,AD74,AD85,AD92,AD98,AE21,AE29,AE74,AE85,AE92,AE98)</f>
        <v>60</v>
      </c>
      <c r="AE99" s="846"/>
      <c r="AF99" s="845">
        <f>SUM(AF21,AF29,AF74,AF85,AF92,AF98,AG21,AG29,AG74,AG85,AG92,AG98)</f>
        <v>60</v>
      </c>
      <c r="AG99" s="845"/>
      <c r="AH99" s="844">
        <f>SUM(AH21,AH29,AH74,AH85,AH92,AH98,AI21,AI29,AI74,AI85,AI92,AI98)</f>
        <v>30</v>
      </c>
      <c r="AI99" s="844"/>
    </row>
    <row r="100" spans="1:1026" s="208" customFormat="1" ht="14.25" customHeight="1" thickTop="1" thickBot="1" x14ac:dyDescent="0.25">
      <c r="A100" s="673" t="s">
        <v>93</v>
      </c>
      <c r="B100" s="571"/>
      <c r="C100" s="570"/>
      <c r="D100" s="571"/>
      <c r="E100" s="570"/>
      <c r="F100" s="209"/>
      <c r="G100" s="624">
        <f>SUM(G21,G29,G74,G85,G92,G98)</f>
        <v>234</v>
      </c>
      <c r="H100" s="570"/>
      <c r="I100" s="569"/>
      <c r="J100" s="569"/>
      <c r="K100" s="569"/>
      <c r="L100" s="569"/>
      <c r="M100" s="569"/>
      <c r="N100" s="569"/>
      <c r="O100" s="571"/>
      <c r="P100" s="845">
        <f>SUM(G12:G16,2,G23,G24,G87:G90)</f>
        <v>34</v>
      </c>
      <c r="Q100" s="845"/>
      <c r="R100" s="846">
        <f>SUM(G17,2,G25,G26,G28,G32,G33,G34,G35,G36)</f>
        <v>32</v>
      </c>
      <c r="S100" s="846"/>
      <c r="T100" s="845">
        <f>SUM(2,1,G27,G37:G41,3,G43,G44)</f>
        <v>34</v>
      </c>
      <c r="U100" s="845"/>
      <c r="V100" s="846">
        <f>SUM(2,1,2,G45:G48,G55,G76,G94)</f>
        <v>32</v>
      </c>
      <c r="W100" s="846"/>
      <c r="X100" s="845">
        <f>SUM(G49:G53,2,G77:G79,4,G95,2)</f>
        <v>39</v>
      </c>
      <c r="Y100" s="845"/>
      <c r="Z100" s="844">
        <f>SUM(3,G80:G83,4,G96,2)</f>
        <v>33</v>
      </c>
      <c r="AA100" s="844"/>
      <c r="AB100" s="845">
        <f>SUM(3,G91,5)</f>
        <v>11</v>
      </c>
      <c r="AC100" s="845"/>
      <c r="AD100" s="846">
        <f>SUM(3,5)</f>
        <v>8</v>
      </c>
      <c r="AE100" s="846"/>
      <c r="AF100" s="845">
        <f>SUM(3,5)</f>
        <v>8</v>
      </c>
      <c r="AG100" s="845"/>
      <c r="AH100" s="844">
        <f>SUM(5)</f>
        <v>5</v>
      </c>
      <c r="AI100" s="844"/>
    </row>
    <row r="101" spans="1:1026" s="208" customFormat="1" ht="14.25" customHeight="1" thickTop="1" thickBot="1" x14ac:dyDescent="0.25">
      <c r="A101" s="674" t="s">
        <v>87</v>
      </c>
      <c r="B101" s="571"/>
      <c r="C101" s="209">
        <v>10</v>
      </c>
      <c r="D101" s="571">
        <v>11</v>
      </c>
      <c r="E101" s="612"/>
      <c r="F101" s="209"/>
      <c r="G101" s="571"/>
      <c r="H101" s="209"/>
      <c r="I101" s="569"/>
      <c r="J101" s="209"/>
      <c r="K101" s="569"/>
      <c r="L101" s="209"/>
      <c r="M101" s="569"/>
      <c r="N101" s="209"/>
      <c r="O101" s="571"/>
      <c r="P101" s="845">
        <v>3</v>
      </c>
      <c r="Q101" s="845"/>
      <c r="R101" s="846">
        <v>4</v>
      </c>
      <c r="S101" s="846"/>
      <c r="T101" s="845">
        <v>4</v>
      </c>
      <c r="U101" s="845"/>
      <c r="V101" s="851">
        <v>3</v>
      </c>
      <c r="W101" s="851"/>
      <c r="X101" s="845">
        <v>3</v>
      </c>
      <c r="Y101" s="845"/>
      <c r="Z101" s="844">
        <v>3</v>
      </c>
      <c r="AA101" s="844"/>
      <c r="AB101" s="845">
        <v>0</v>
      </c>
      <c r="AC101" s="845"/>
      <c r="AD101" s="846">
        <v>0</v>
      </c>
      <c r="AE101" s="846"/>
      <c r="AF101" s="845">
        <v>0</v>
      </c>
      <c r="AG101" s="845"/>
      <c r="AH101" s="844">
        <v>0</v>
      </c>
      <c r="AI101" s="844"/>
    </row>
    <row r="102" spans="1:1026" s="208" customFormat="1" ht="14.45" customHeight="1" thickTop="1" thickBot="1" x14ac:dyDescent="0.2">
      <c r="A102" s="942"/>
      <c r="B102" s="943"/>
      <c r="C102" s="943"/>
      <c r="D102" s="943"/>
      <c r="E102" s="943"/>
      <c r="F102" s="943"/>
      <c r="G102" s="943"/>
      <c r="H102" s="943"/>
      <c r="I102" s="943"/>
      <c r="J102" s="943"/>
      <c r="K102" s="943"/>
      <c r="L102" s="943"/>
      <c r="M102" s="943"/>
      <c r="N102" s="943"/>
      <c r="O102" s="943"/>
      <c r="P102" s="943"/>
      <c r="Q102" s="943"/>
      <c r="R102" s="943"/>
      <c r="S102" s="943"/>
      <c r="T102" s="943"/>
      <c r="U102" s="943"/>
      <c r="V102" s="943"/>
      <c r="W102" s="943"/>
      <c r="X102" s="943"/>
      <c r="Y102" s="943"/>
      <c r="Z102" s="943"/>
      <c r="AA102" s="943"/>
      <c r="AB102" s="943"/>
      <c r="AC102" s="943"/>
      <c r="AD102" s="943"/>
      <c r="AE102" s="943"/>
      <c r="AF102" s="943"/>
      <c r="AG102" s="943"/>
      <c r="AH102" s="943"/>
      <c r="AI102" s="944"/>
    </row>
    <row r="103" spans="1:1026" ht="22.5" customHeight="1" thickTop="1" thickBot="1" x14ac:dyDescent="0.25">
      <c r="A103" s="954" t="s">
        <v>94</v>
      </c>
      <c r="B103" s="955"/>
      <c r="C103" s="955"/>
      <c r="D103" s="955"/>
      <c r="E103" s="955"/>
      <c r="F103" s="955"/>
      <c r="G103" s="955"/>
      <c r="H103" s="955"/>
      <c r="I103" s="955"/>
      <c r="J103" s="955"/>
      <c r="K103" s="955"/>
      <c r="L103" s="955"/>
      <c r="M103" s="955"/>
      <c r="N103" s="955"/>
      <c r="O103" s="955"/>
      <c r="P103" s="955"/>
      <c r="Q103" s="955"/>
      <c r="R103" s="955"/>
      <c r="S103" s="955"/>
      <c r="T103" s="955"/>
      <c r="U103" s="955"/>
      <c r="V103" s="955"/>
      <c r="W103" s="955"/>
      <c r="X103" s="955"/>
      <c r="Y103" s="955"/>
      <c r="Z103" s="955"/>
      <c r="AA103" s="955"/>
      <c r="AB103" s="956"/>
      <c r="AC103" s="956"/>
      <c r="AD103" s="956"/>
      <c r="AE103" s="956"/>
      <c r="AF103" s="957"/>
      <c r="AG103" s="957"/>
      <c r="AH103" s="957"/>
      <c r="AI103" s="957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1:1026" ht="22.5" customHeight="1" thickTop="1" thickBot="1" x14ac:dyDescent="0.25">
      <c r="A104" s="958" t="s">
        <v>207</v>
      </c>
      <c r="B104" s="960" t="s">
        <v>4</v>
      </c>
      <c r="C104" s="961" t="s">
        <v>5</v>
      </c>
      <c r="D104" s="961"/>
      <c r="E104" s="962" t="s">
        <v>6</v>
      </c>
      <c r="F104" s="947" t="s">
        <v>332</v>
      </c>
      <c r="G104" s="963" t="s">
        <v>7</v>
      </c>
      <c r="H104" s="964" t="s">
        <v>8</v>
      </c>
      <c r="I104" s="964"/>
      <c r="J104" s="964"/>
      <c r="K104" s="964"/>
      <c r="L104" s="964"/>
      <c r="M104" s="964"/>
      <c r="N104" s="964"/>
      <c r="O104" s="964"/>
      <c r="P104" s="961" t="s">
        <v>9</v>
      </c>
      <c r="Q104" s="961"/>
      <c r="R104" s="961"/>
      <c r="S104" s="961"/>
      <c r="T104" s="961" t="s">
        <v>10</v>
      </c>
      <c r="U104" s="961"/>
      <c r="V104" s="961"/>
      <c r="W104" s="961"/>
      <c r="X104" s="965" t="s">
        <v>11</v>
      </c>
      <c r="Y104" s="965"/>
      <c r="Z104" s="965"/>
      <c r="AA104" s="965"/>
      <c r="AB104" s="966" t="s">
        <v>12</v>
      </c>
      <c r="AC104" s="966"/>
      <c r="AD104" s="966"/>
      <c r="AE104" s="966"/>
      <c r="AF104" s="967" t="s">
        <v>13</v>
      </c>
      <c r="AG104" s="967"/>
      <c r="AH104" s="967"/>
      <c r="AI104" s="967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1:1026" s="3" customFormat="1" ht="11.25" customHeight="1" thickTop="1" thickBot="1" x14ac:dyDescent="0.25">
      <c r="A105" s="959"/>
      <c r="B105" s="960"/>
      <c r="C105" s="968" t="s">
        <v>14</v>
      </c>
      <c r="D105" s="969" t="s">
        <v>15</v>
      </c>
      <c r="E105" s="962"/>
      <c r="F105" s="948"/>
      <c r="G105" s="963"/>
      <c r="H105" s="970" t="s">
        <v>16</v>
      </c>
      <c r="I105" s="971" t="s">
        <v>17</v>
      </c>
      <c r="J105" s="951" t="s">
        <v>18</v>
      </c>
      <c r="K105" s="951"/>
      <c r="L105" s="951"/>
      <c r="M105" s="971" t="s">
        <v>19</v>
      </c>
      <c r="N105" s="971" t="s">
        <v>20</v>
      </c>
      <c r="O105" s="972" t="s">
        <v>21</v>
      </c>
      <c r="P105" s="857" t="s">
        <v>22</v>
      </c>
      <c r="Q105" s="857"/>
      <c r="R105" s="856" t="s">
        <v>23</v>
      </c>
      <c r="S105" s="856"/>
      <c r="T105" s="857" t="s">
        <v>24</v>
      </c>
      <c r="U105" s="857"/>
      <c r="V105" s="856" t="s">
        <v>25</v>
      </c>
      <c r="W105" s="856"/>
      <c r="X105" s="857" t="s">
        <v>26</v>
      </c>
      <c r="Y105" s="857"/>
      <c r="Z105" s="858" t="s">
        <v>27</v>
      </c>
      <c r="AA105" s="858"/>
      <c r="AB105" s="950" t="s">
        <v>28</v>
      </c>
      <c r="AC105" s="950"/>
      <c r="AD105" s="856" t="s">
        <v>29</v>
      </c>
      <c r="AE105" s="856"/>
      <c r="AF105" s="950" t="s">
        <v>30</v>
      </c>
      <c r="AG105" s="950"/>
      <c r="AH105" s="951" t="s">
        <v>31</v>
      </c>
      <c r="AI105" s="951"/>
    </row>
    <row r="106" spans="1:1026" ht="15" customHeight="1" thickTop="1" thickBot="1" x14ac:dyDescent="0.25">
      <c r="A106" s="959"/>
      <c r="B106" s="960"/>
      <c r="C106" s="968"/>
      <c r="D106" s="969"/>
      <c r="E106" s="962"/>
      <c r="F106" s="949"/>
      <c r="G106" s="963"/>
      <c r="H106" s="970"/>
      <c r="I106" s="971"/>
      <c r="J106" s="587" t="s">
        <v>32</v>
      </c>
      <c r="K106" s="587" t="s">
        <v>16</v>
      </c>
      <c r="L106" s="587" t="s">
        <v>19</v>
      </c>
      <c r="M106" s="971"/>
      <c r="N106" s="971"/>
      <c r="O106" s="972"/>
      <c r="P106" s="588" t="s">
        <v>33</v>
      </c>
      <c r="Q106" s="587" t="s">
        <v>18</v>
      </c>
      <c r="R106" s="587" t="s">
        <v>33</v>
      </c>
      <c r="S106" s="589" t="s">
        <v>18</v>
      </c>
      <c r="T106" s="588" t="s">
        <v>33</v>
      </c>
      <c r="U106" s="587" t="s">
        <v>18</v>
      </c>
      <c r="V106" s="587" t="s">
        <v>33</v>
      </c>
      <c r="W106" s="589" t="s">
        <v>18</v>
      </c>
      <c r="X106" s="588" t="s">
        <v>33</v>
      </c>
      <c r="Y106" s="587" t="s">
        <v>18</v>
      </c>
      <c r="Z106" s="587" t="s">
        <v>33</v>
      </c>
      <c r="AA106" s="590" t="s">
        <v>18</v>
      </c>
      <c r="AB106" s="591" t="s">
        <v>33</v>
      </c>
      <c r="AC106" s="587" t="s">
        <v>18</v>
      </c>
      <c r="AD106" s="587" t="s">
        <v>33</v>
      </c>
      <c r="AE106" s="589" t="s">
        <v>18</v>
      </c>
      <c r="AF106" s="588" t="s">
        <v>33</v>
      </c>
      <c r="AG106" s="587" t="s">
        <v>18</v>
      </c>
      <c r="AH106" s="587" t="s">
        <v>33</v>
      </c>
      <c r="AI106" s="587" t="s">
        <v>18</v>
      </c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</row>
    <row r="107" spans="1:1026" ht="21.6" customHeight="1" thickTop="1" x14ac:dyDescent="0.2">
      <c r="A107" s="675" t="s">
        <v>95</v>
      </c>
      <c r="B107" s="26" t="s">
        <v>282</v>
      </c>
      <c r="C107" s="212" t="s">
        <v>160</v>
      </c>
      <c r="D107" s="211"/>
      <c r="E107" s="213">
        <v>30</v>
      </c>
      <c r="F107" s="643"/>
      <c r="G107" s="214">
        <v>3</v>
      </c>
      <c r="H107" s="213">
        <v>30</v>
      </c>
      <c r="I107" s="215"/>
      <c r="J107" s="215"/>
      <c r="K107" s="215"/>
      <c r="L107" s="215"/>
      <c r="M107" s="215"/>
      <c r="N107" s="215"/>
      <c r="O107" s="214"/>
      <c r="P107" s="213"/>
      <c r="Q107" s="460"/>
      <c r="R107" s="460"/>
      <c r="S107" s="461"/>
      <c r="T107" s="213"/>
      <c r="U107" s="460"/>
      <c r="V107" s="460"/>
      <c r="W107" s="461"/>
      <c r="X107" s="463"/>
      <c r="Y107" s="462"/>
      <c r="Z107" s="468"/>
      <c r="AA107" s="469"/>
      <c r="AB107" s="441">
        <v>30</v>
      </c>
      <c r="AC107" s="470"/>
      <c r="AD107" s="470"/>
      <c r="AE107" s="765"/>
      <c r="AF107" s="410"/>
      <c r="AG107" s="470"/>
      <c r="AH107" s="470"/>
      <c r="AI107" s="470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</row>
    <row r="108" spans="1:1026" ht="25.7" customHeight="1" x14ac:dyDescent="0.2">
      <c r="A108" s="676" t="s">
        <v>340</v>
      </c>
      <c r="B108" s="26" t="s">
        <v>283</v>
      </c>
      <c r="C108" s="212" t="s">
        <v>280</v>
      </c>
      <c r="D108" s="727"/>
      <c r="E108" s="213">
        <v>60</v>
      </c>
      <c r="F108" s="643" t="s">
        <v>331</v>
      </c>
      <c r="G108" s="723">
        <v>5</v>
      </c>
      <c r="H108" s="213">
        <v>30</v>
      </c>
      <c r="I108" s="722"/>
      <c r="J108" s="722">
        <v>30</v>
      </c>
      <c r="K108" s="218"/>
      <c r="L108" s="215"/>
      <c r="M108" s="218"/>
      <c r="N108" s="215"/>
      <c r="O108" s="214"/>
      <c r="P108" s="213"/>
      <c r="Q108" s="460"/>
      <c r="R108" s="460"/>
      <c r="S108" s="461"/>
      <c r="T108" s="213"/>
      <c r="U108" s="460"/>
      <c r="V108" s="460"/>
      <c r="W108" s="461"/>
      <c r="X108" s="463"/>
      <c r="Y108" s="462"/>
      <c r="Z108" s="468"/>
      <c r="AA108" s="469"/>
      <c r="AB108" s="441">
        <v>30</v>
      </c>
      <c r="AC108" s="470">
        <v>30</v>
      </c>
      <c r="AD108" s="470"/>
      <c r="AE108" s="765"/>
      <c r="AF108" s="410"/>
      <c r="AG108" s="470"/>
      <c r="AH108" s="470"/>
      <c r="AI108" s="470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</row>
    <row r="109" spans="1:1026" ht="25.7" customHeight="1" x14ac:dyDescent="0.2">
      <c r="A109" s="345" t="s">
        <v>239</v>
      </c>
      <c r="B109" s="26" t="s">
        <v>284</v>
      </c>
      <c r="C109" s="212" t="s">
        <v>280</v>
      </c>
      <c r="D109" s="727"/>
      <c r="E109" s="213">
        <v>60</v>
      </c>
      <c r="F109" s="643" t="s">
        <v>331</v>
      </c>
      <c r="G109" s="723">
        <v>5</v>
      </c>
      <c r="H109" s="213">
        <v>30</v>
      </c>
      <c r="I109" s="722"/>
      <c r="J109" s="722">
        <v>30</v>
      </c>
      <c r="K109" s="218"/>
      <c r="L109" s="215"/>
      <c r="M109" s="218"/>
      <c r="N109" s="215"/>
      <c r="O109" s="214"/>
      <c r="P109" s="213"/>
      <c r="Q109" s="460"/>
      <c r="R109" s="460"/>
      <c r="S109" s="461"/>
      <c r="T109" s="213"/>
      <c r="U109" s="460"/>
      <c r="V109" s="460"/>
      <c r="W109" s="461"/>
      <c r="X109" s="463"/>
      <c r="Y109" s="462"/>
      <c r="Z109" s="468"/>
      <c r="AA109" s="469"/>
      <c r="AB109" s="441">
        <v>30</v>
      </c>
      <c r="AC109" s="470">
        <v>30</v>
      </c>
      <c r="AD109" s="470"/>
      <c r="AE109" s="765"/>
      <c r="AF109" s="410"/>
      <c r="AG109" s="470"/>
      <c r="AH109" s="470"/>
      <c r="AI109" s="470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</row>
    <row r="110" spans="1:1026" ht="18" customHeight="1" x14ac:dyDescent="0.2">
      <c r="A110" s="656" t="s">
        <v>102</v>
      </c>
      <c r="B110" s="26" t="s">
        <v>285</v>
      </c>
      <c r="C110" s="212" t="s">
        <v>162</v>
      </c>
      <c r="D110" s="727"/>
      <c r="E110" s="213">
        <v>30</v>
      </c>
      <c r="F110" s="643"/>
      <c r="G110" s="723">
        <v>3</v>
      </c>
      <c r="H110" s="213"/>
      <c r="I110" s="722"/>
      <c r="J110" s="722">
        <v>30</v>
      </c>
      <c r="K110" s="218"/>
      <c r="L110" s="215"/>
      <c r="M110" s="218"/>
      <c r="N110" s="215"/>
      <c r="O110" s="214"/>
      <c r="P110" s="213"/>
      <c r="Q110" s="460"/>
      <c r="R110" s="460"/>
      <c r="S110" s="461"/>
      <c r="T110" s="213"/>
      <c r="U110" s="460"/>
      <c r="V110" s="460"/>
      <c r="W110" s="461"/>
      <c r="X110" s="463"/>
      <c r="Y110" s="462"/>
      <c r="Z110" s="462"/>
      <c r="AA110" s="219"/>
      <c r="AB110" s="441"/>
      <c r="AC110" s="470">
        <v>30</v>
      </c>
      <c r="AD110" s="470"/>
      <c r="AE110" s="765"/>
      <c r="AF110" s="410"/>
      <c r="AG110" s="470"/>
      <c r="AH110" s="470"/>
      <c r="AI110" s="47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</row>
    <row r="111" spans="1:1026" ht="22.5" x14ac:dyDescent="0.2">
      <c r="A111" s="345" t="s">
        <v>96</v>
      </c>
      <c r="B111" s="26" t="s">
        <v>286</v>
      </c>
      <c r="C111" s="212" t="s">
        <v>162</v>
      </c>
      <c r="D111" s="727" t="s">
        <v>162</v>
      </c>
      <c r="E111" s="213">
        <v>60</v>
      </c>
      <c r="F111" s="643" t="s">
        <v>339</v>
      </c>
      <c r="G111" s="762">
        <v>5</v>
      </c>
      <c r="H111" s="213">
        <v>30</v>
      </c>
      <c r="I111" s="722"/>
      <c r="J111" s="722">
        <v>30</v>
      </c>
      <c r="K111" s="218"/>
      <c r="L111" s="215"/>
      <c r="M111" s="218"/>
      <c r="N111" s="215"/>
      <c r="O111" s="214"/>
      <c r="P111" s="213"/>
      <c r="Q111" s="460"/>
      <c r="R111" s="460"/>
      <c r="S111" s="461"/>
      <c r="T111" s="213"/>
      <c r="U111" s="460"/>
      <c r="V111" s="460"/>
      <c r="W111" s="461"/>
      <c r="X111" s="463"/>
      <c r="Y111" s="462"/>
      <c r="Z111" s="468"/>
      <c r="AA111" s="469"/>
      <c r="AB111" s="441">
        <v>30</v>
      </c>
      <c r="AC111" s="470"/>
      <c r="AD111" s="470"/>
      <c r="AE111" s="765">
        <v>30</v>
      </c>
      <c r="AF111" s="410"/>
      <c r="AG111" s="470"/>
      <c r="AH111" s="470"/>
      <c r="AI111" s="470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</row>
    <row r="112" spans="1:1026" ht="33.75" x14ac:dyDescent="0.2">
      <c r="A112" s="345" t="s">
        <v>99</v>
      </c>
      <c r="B112" s="26" t="s">
        <v>287</v>
      </c>
      <c r="C112" s="212"/>
      <c r="D112" s="727" t="s">
        <v>280</v>
      </c>
      <c r="E112" s="213">
        <v>90</v>
      </c>
      <c r="F112" s="643" t="s">
        <v>335</v>
      </c>
      <c r="G112" s="723">
        <v>7</v>
      </c>
      <c r="H112" s="213">
        <v>30</v>
      </c>
      <c r="I112" s="722"/>
      <c r="J112" s="722">
        <v>60</v>
      </c>
      <c r="K112" s="218"/>
      <c r="L112" s="215"/>
      <c r="M112" s="218"/>
      <c r="N112" s="215"/>
      <c r="O112" s="214"/>
      <c r="P112" s="213"/>
      <c r="Q112" s="460"/>
      <c r="R112" s="460"/>
      <c r="S112" s="461"/>
      <c r="T112" s="213"/>
      <c r="U112" s="460"/>
      <c r="V112" s="460"/>
      <c r="W112" s="461"/>
      <c r="X112" s="463"/>
      <c r="Y112" s="462"/>
      <c r="Z112" s="468"/>
      <c r="AA112" s="469"/>
      <c r="AB112" s="441"/>
      <c r="AC112" s="470"/>
      <c r="AD112" s="470">
        <v>30</v>
      </c>
      <c r="AE112" s="765">
        <v>60</v>
      </c>
      <c r="AF112" s="410"/>
      <c r="AG112" s="470"/>
      <c r="AH112" s="470"/>
      <c r="AI112" s="470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</row>
    <row r="113" spans="1:1026" ht="16.350000000000001" customHeight="1" x14ac:dyDescent="0.2">
      <c r="A113" s="705" t="s">
        <v>103</v>
      </c>
      <c r="B113" s="26" t="s">
        <v>288</v>
      </c>
      <c r="C113" s="212"/>
      <c r="D113" s="727" t="s">
        <v>329</v>
      </c>
      <c r="E113" s="213">
        <v>60</v>
      </c>
      <c r="F113" s="643" t="s">
        <v>331</v>
      </c>
      <c r="G113" s="723">
        <v>5</v>
      </c>
      <c r="H113" s="213">
        <v>30</v>
      </c>
      <c r="I113" s="722"/>
      <c r="J113" s="722">
        <v>30</v>
      </c>
      <c r="K113" s="218"/>
      <c r="L113" s="215"/>
      <c r="M113" s="218"/>
      <c r="N113" s="215"/>
      <c r="O113" s="214"/>
      <c r="P113" s="213"/>
      <c r="Q113" s="460"/>
      <c r="R113" s="460"/>
      <c r="S113" s="461"/>
      <c r="T113" s="213"/>
      <c r="U113" s="460"/>
      <c r="V113" s="460"/>
      <c r="W113" s="461"/>
      <c r="X113" s="463"/>
      <c r="Y113" s="462"/>
      <c r="Z113" s="462"/>
      <c r="AA113" s="219"/>
      <c r="AB113" s="441"/>
      <c r="AC113" s="470"/>
      <c r="AD113" s="470">
        <v>30</v>
      </c>
      <c r="AE113" s="765">
        <v>30</v>
      </c>
      <c r="AF113" s="413"/>
      <c r="AG113" s="475"/>
      <c r="AH113" s="475"/>
      <c r="AI113" s="475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</row>
    <row r="114" spans="1:1026" ht="19.350000000000001" customHeight="1" x14ac:dyDescent="0.2">
      <c r="A114" s="656" t="s">
        <v>100</v>
      </c>
      <c r="B114" s="26" t="s">
        <v>289</v>
      </c>
      <c r="C114" s="212" t="s">
        <v>162</v>
      </c>
      <c r="D114" s="727"/>
      <c r="E114" s="213">
        <v>30</v>
      </c>
      <c r="F114" s="643"/>
      <c r="G114" s="771">
        <v>3</v>
      </c>
      <c r="H114" s="213"/>
      <c r="I114" s="722">
        <v>30</v>
      </c>
      <c r="J114" s="613"/>
      <c r="K114" s="218"/>
      <c r="L114" s="215"/>
      <c r="M114" s="218"/>
      <c r="N114" s="215"/>
      <c r="O114" s="214"/>
      <c r="P114" s="213"/>
      <c r="Q114" s="460"/>
      <c r="R114" s="460"/>
      <c r="S114" s="461"/>
      <c r="T114" s="213"/>
      <c r="U114" s="460"/>
      <c r="V114" s="460"/>
      <c r="W114" s="461"/>
      <c r="X114" s="463"/>
      <c r="Y114" s="462"/>
      <c r="Z114" s="468"/>
      <c r="AA114" s="469"/>
      <c r="AB114" s="441"/>
      <c r="AC114" s="470"/>
      <c r="AD114" s="470"/>
      <c r="AE114" s="765"/>
      <c r="AF114" s="697">
        <v>30</v>
      </c>
      <c r="AG114" s="766"/>
      <c r="AH114" s="766"/>
      <c r="AI114" s="766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</row>
    <row r="115" spans="1:1026" ht="33.75" x14ac:dyDescent="0.2">
      <c r="A115" s="345" t="s">
        <v>98</v>
      </c>
      <c r="B115" s="26" t="s">
        <v>290</v>
      </c>
      <c r="C115" s="212" t="s">
        <v>280</v>
      </c>
      <c r="D115" s="727"/>
      <c r="E115" s="213">
        <v>90</v>
      </c>
      <c r="F115" s="643" t="s">
        <v>335</v>
      </c>
      <c r="G115" s="723">
        <v>7</v>
      </c>
      <c r="H115" s="213">
        <v>30</v>
      </c>
      <c r="I115" s="722"/>
      <c r="J115" s="722">
        <v>60</v>
      </c>
      <c r="K115" s="218"/>
      <c r="L115" s="722"/>
      <c r="M115" s="218"/>
      <c r="N115" s="722"/>
      <c r="O115" s="723"/>
      <c r="P115" s="213"/>
      <c r="Q115" s="460"/>
      <c r="R115" s="460"/>
      <c r="S115" s="461"/>
      <c r="T115" s="213"/>
      <c r="U115" s="460"/>
      <c r="V115" s="460"/>
      <c r="W115" s="461"/>
      <c r="X115" s="463"/>
      <c r="Y115" s="462"/>
      <c r="Z115" s="468"/>
      <c r="AA115" s="469"/>
      <c r="AB115" s="441"/>
      <c r="AC115" s="470"/>
      <c r="AD115" s="470"/>
      <c r="AE115" s="765"/>
      <c r="AF115" s="413">
        <v>30</v>
      </c>
      <c r="AG115" s="475">
        <v>60</v>
      </c>
      <c r="AH115" s="475"/>
      <c r="AI115" s="47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</row>
    <row r="116" spans="1:1026" ht="22.5" x14ac:dyDescent="0.2">
      <c r="A116" s="656" t="s">
        <v>97</v>
      </c>
      <c r="B116" s="26" t="s">
        <v>291</v>
      </c>
      <c r="C116" s="212" t="s">
        <v>162</v>
      </c>
      <c r="D116" s="727"/>
      <c r="E116" s="213">
        <v>30</v>
      </c>
      <c r="F116" s="643"/>
      <c r="G116" s="723">
        <v>3</v>
      </c>
      <c r="H116" s="213"/>
      <c r="I116" s="722"/>
      <c r="J116" s="722">
        <v>30</v>
      </c>
      <c r="K116" s="218"/>
      <c r="L116" s="722"/>
      <c r="M116" s="218"/>
      <c r="N116" s="722"/>
      <c r="O116" s="723"/>
      <c r="P116" s="213"/>
      <c r="Q116" s="460"/>
      <c r="R116" s="460"/>
      <c r="S116" s="461"/>
      <c r="T116" s="213"/>
      <c r="U116" s="460"/>
      <c r="V116" s="460"/>
      <c r="W116" s="461"/>
      <c r="X116" s="463"/>
      <c r="Y116" s="462"/>
      <c r="Z116" s="468"/>
      <c r="AA116" s="469"/>
      <c r="AB116" s="441"/>
      <c r="AC116" s="470"/>
      <c r="AD116" s="470"/>
      <c r="AE116" s="765"/>
      <c r="AF116" s="410"/>
      <c r="AG116" s="470">
        <v>30</v>
      </c>
      <c r="AH116" s="470"/>
      <c r="AI116" s="470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  <c r="AML116"/>
    </row>
    <row r="117" spans="1:1026" ht="22.5" x14ac:dyDescent="0.2">
      <c r="A117" s="345" t="s">
        <v>341</v>
      </c>
      <c r="B117" s="26" t="s">
        <v>292</v>
      </c>
      <c r="C117" s="212"/>
      <c r="D117" s="727" t="s">
        <v>280</v>
      </c>
      <c r="E117" s="213">
        <v>60</v>
      </c>
      <c r="F117" s="643" t="s">
        <v>331</v>
      </c>
      <c r="G117" s="723">
        <v>5</v>
      </c>
      <c r="H117" s="213"/>
      <c r="I117" s="722">
        <v>30</v>
      </c>
      <c r="J117" s="722">
        <v>30</v>
      </c>
      <c r="K117" s="218"/>
      <c r="L117" s="722"/>
      <c r="M117" s="218"/>
      <c r="N117" s="722"/>
      <c r="O117" s="723"/>
      <c r="P117" s="213"/>
      <c r="Q117" s="460"/>
      <c r="R117" s="460"/>
      <c r="S117" s="461"/>
      <c r="T117" s="213"/>
      <c r="U117" s="460"/>
      <c r="V117" s="460"/>
      <c r="W117" s="461"/>
      <c r="X117" s="463"/>
      <c r="Y117" s="462"/>
      <c r="Z117" s="468"/>
      <c r="AA117" s="469"/>
      <c r="AB117" s="441"/>
      <c r="AC117" s="470"/>
      <c r="AD117" s="470"/>
      <c r="AE117" s="765"/>
      <c r="AF117" s="410"/>
      <c r="AG117" s="470"/>
      <c r="AH117" s="470">
        <v>30</v>
      </c>
      <c r="AI117" s="470">
        <v>30</v>
      </c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</row>
    <row r="118" spans="1:1026" ht="18.600000000000001" customHeight="1" x14ac:dyDescent="0.2">
      <c r="A118" s="656" t="s">
        <v>384</v>
      </c>
      <c r="B118" s="26" t="s">
        <v>293</v>
      </c>
      <c r="C118" s="212"/>
      <c r="D118" s="770" t="s">
        <v>160</v>
      </c>
      <c r="E118" s="213">
        <v>30</v>
      </c>
      <c r="F118" s="643"/>
      <c r="G118" s="771">
        <v>3</v>
      </c>
      <c r="H118" s="213"/>
      <c r="I118" s="722">
        <v>30</v>
      </c>
      <c r="J118" s="722"/>
      <c r="K118" s="218"/>
      <c r="L118" s="722"/>
      <c r="M118" s="218"/>
      <c r="N118" s="722"/>
      <c r="O118" s="723"/>
      <c r="P118" s="213"/>
      <c r="Q118" s="460"/>
      <c r="R118" s="460"/>
      <c r="S118" s="461"/>
      <c r="T118" s="213"/>
      <c r="U118" s="460"/>
      <c r="V118" s="460"/>
      <c r="W118" s="461"/>
      <c r="X118" s="463"/>
      <c r="Y118" s="462"/>
      <c r="Z118" s="468"/>
      <c r="AA118" s="469"/>
      <c r="AB118" s="441"/>
      <c r="AC118" s="470"/>
      <c r="AD118" s="470"/>
      <c r="AE118" s="765"/>
      <c r="AF118" s="410"/>
      <c r="AG118" s="470"/>
      <c r="AH118" s="470">
        <v>30</v>
      </c>
      <c r="AI118" s="470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</row>
    <row r="119" spans="1:1026" ht="22.5" x14ac:dyDescent="0.2">
      <c r="A119" s="345" t="s">
        <v>101</v>
      </c>
      <c r="B119" s="26" t="s">
        <v>294</v>
      </c>
      <c r="C119" s="212"/>
      <c r="D119" s="770" t="s">
        <v>162</v>
      </c>
      <c r="E119" s="213">
        <v>30</v>
      </c>
      <c r="F119" s="643"/>
      <c r="G119" s="771">
        <v>4</v>
      </c>
      <c r="H119" s="213"/>
      <c r="I119" s="722"/>
      <c r="J119" s="722">
        <v>30</v>
      </c>
      <c r="K119" s="218"/>
      <c r="L119" s="722"/>
      <c r="M119" s="218"/>
      <c r="N119" s="722"/>
      <c r="O119" s="723"/>
      <c r="P119" s="213"/>
      <c r="Q119" s="460"/>
      <c r="R119" s="460"/>
      <c r="S119" s="461"/>
      <c r="T119" s="213"/>
      <c r="U119" s="460"/>
      <c r="V119" s="460"/>
      <c r="W119" s="461"/>
      <c r="X119" s="463"/>
      <c r="Y119" s="462"/>
      <c r="Z119" s="462"/>
      <c r="AA119" s="219"/>
      <c r="AB119" s="102"/>
      <c r="AC119" s="29"/>
      <c r="AD119" s="29"/>
      <c r="AE119" s="51"/>
      <c r="AF119" s="27"/>
      <c r="AG119" s="29"/>
      <c r="AH119" s="29"/>
      <c r="AI119" s="29">
        <v>30</v>
      </c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</row>
    <row r="120" spans="1:1026" ht="15.6" customHeight="1" x14ac:dyDescent="0.2">
      <c r="A120" s="345" t="s">
        <v>205</v>
      </c>
      <c r="B120" s="26" t="s">
        <v>295</v>
      </c>
      <c r="C120" s="212"/>
      <c r="D120" s="770" t="s">
        <v>162</v>
      </c>
      <c r="E120" s="213">
        <v>30</v>
      </c>
      <c r="F120" s="643"/>
      <c r="G120" s="771">
        <v>4</v>
      </c>
      <c r="H120" s="213"/>
      <c r="I120" s="722"/>
      <c r="J120" s="722">
        <v>30</v>
      </c>
      <c r="K120" s="218"/>
      <c r="L120" s="722"/>
      <c r="M120" s="218"/>
      <c r="N120" s="722"/>
      <c r="O120" s="723"/>
      <c r="P120" s="213"/>
      <c r="Q120" s="460"/>
      <c r="R120" s="460"/>
      <c r="S120" s="461"/>
      <c r="T120" s="213"/>
      <c r="U120" s="460"/>
      <c r="V120" s="460"/>
      <c r="W120" s="461"/>
      <c r="X120" s="463"/>
      <c r="Y120" s="462"/>
      <c r="Z120" s="468"/>
      <c r="AA120" s="469"/>
      <c r="AB120" s="441"/>
      <c r="AC120" s="470"/>
      <c r="AD120" s="29"/>
      <c r="AE120" s="51"/>
      <c r="AF120" s="86"/>
      <c r="AG120" s="76"/>
      <c r="AH120" s="76"/>
      <c r="AI120" s="755">
        <v>30</v>
      </c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</row>
    <row r="121" spans="1:1026" ht="20.45" customHeight="1" x14ac:dyDescent="0.2">
      <c r="A121" s="679" t="s">
        <v>381</v>
      </c>
      <c r="B121" s="26" t="s">
        <v>296</v>
      </c>
      <c r="C121" s="212" t="s">
        <v>162</v>
      </c>
      <c r="D121" s="727" t="s">
        <v>162</v>
      </c>
      <c r="E121" s="213">
        <v>120</v>
      </c>
      <c r="F121" s="643" t="s">
        <v>344</v>
      </c>
      <c r="G121" s="762">
        <v>8</v>
      </c>
      <c r="H121" s="213"/>
      <c r="I121" s="722"/>
      <c r="J121" s="722"/>
      <c r="K121" s="218"/>
      <c r="L121" s="722"/>
      <c r="M121" s="218"/>
      <c r="N121" s="722"/>
      <c r="O121" s="723">
        <v>120</v>
      </c>
      <c r="P121" s="213"/>
      <c r="Q121" s="460"/>
      <c r="R121" s="460"/>
      <c r="S121" s="461"/>
      <c r="T121" s="213"/>
      <c r="U121" s="460"/>
      <c r="V121" s="460"/>
      <c r="W121" s="461"/>
      <c r="X121" s="463"/>
      <c r="Y121" s="462"/>
      <c r="Z121" s="462"/>
      <c r="AA121" s="219"/>
      <c r="AB121" s="102"/>
      <c r="AC121" s="29"/>
      <c r="AD121" s="470">
        <v>60</v>
      </c>
      <c r="AE121" s="51"/>
      <c r="AF121" s="413">
        <v>60</v>
      </c>
      <c r="AG121" s="76"/>
      <c r="AH121" s="76"/>
      <c r="AI121" s="76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  <c r="AMK121"/>
      <c r="AML121"/>
    </row>
    <row r="122" spans="1:1026" ht="0.6" hidden="1" customHeight="1" x14ac:dyDescent="0.2">
      <c r="A122" s="677"/>
      <c r="AG122" s="108"/>
      <c r="AH122" s="475"/>
      <c r="AI122" s="108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  <c r="AMK122"/>
      <c r="AML122"/>
    </row>
    <row r="123" spans="1:1026" ht="1.35" customHeight="1" x14ac:dyDescent="0.2">
      <c r="A123" s="614"/>
      <c r="B123" s="211"/>
      <c r="C123" s="212"/>
      <c r="D123" s="727"/>
      <c r="E123" s="213"/>
      <c r="F123" s="643"/>
      <c r="G123" s="723"/>
      <c r="H123" s="213"/>
      <c r="I123" s="722"/>
      <c r="J123" s="722"/>
      <c r="K123" s="218"/>
      <c r="L123" s="722"/>
      <c r="M123" s="218"/>
      <c r="N123" s="722"/>
      <c r="O123" s="723"/>
      <c r="P123" s="213"/>
      <c r="Q123" s="460"/>
      <c r="R123" s="460"/>
      <c r="S123" s="461"/>
      <c r="T123" s="213"/>
      <c r="U123" s="460"/>
      <c r="V123" s="460"/>
      <c r="W123" s="461"/>
      <c r="X123" s="463"/>
      <c r="Y123" s="462"/>
      <c r="Z123" s="462"/>
      <c r="AA123" s="221"/>
      <c r="AB123" s="102"/>
      <c r="AC123" s="29"/>
      <c r="AD123" s="29"/>
      <c r="AE123" s="51"/>
      <c r="AF123" s="27"/>
      <c r="AG123" s="29"/>
      <c r="AH123" s="29"/>
      <c r="AI123" s="29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</row>
    <row r="124" spans="1:1026" ht="9.6" hidden="1" customHeight="1" thickBot="1" x14ac:dyDescent="0.25">
      <c r="A124" s="614"/>
      <c r="B124" s="211"/>
      <c r="C124" s="212"/>
      <c r="D124" s="211"/>
      <c r="E124" s="213"/>
      <c r="F124" s="643"/>
      <c r="G124" s="214"/>
      <c r="H124" s="213"/>
      <c r="I124" s="215"/>
      <c r="J124" s="215"/>
      <c r="K124" s="218"/>
      <c r="L124" s="215"/>
      <c r="M124" s="218"/>
      <c r="N124" s="215"/>
      <c r="O124" s="214"/>
      <c r="P124" s="213"/>
      <c r="Q124" s="460"/>
      <c r="R124" s="460"/>
      <c r="S124" s="461"/>
      <c r="T124" s="213"/>
      <c r="U124" s="460"/>
      <c r="V124" s="460"/>
      <c r="W124" s="461"/>
      <c r="X124" s="463"/>
      <c r="Y124" s="462"/>
      <c r="Z124" s="462"/>
      <c r="AA124" s="221"/>
      <c r="AB124" s="102"/>
      <c r="AC124" s="29"/>
      <c r="AD124" s="29"/>
      <c r="AE124" s="51"/>
      <c r="AF124" s="27"/>
      <c r="AG124" s="29"/>
      <c r="AH124" s="29"/>
      <c r="AI124" s="29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</row>
    <row r="125" spans="1:1026" ht="4.3499999999999996" hidden="1" customHeight="1" thickBot="1" x14ac:dyDescent="0.25">
      <c r="A125" s="614"/>
      <c r="B125" s="211"/>
      <c r="C125" s="212"/>
      <c r="D125" s="211"/>
      <c r="E125" s="213"/>
      <c r="F125" s="643"/>
      <c r="G125" s="214"/>
      <c r="H125" s="213"/>
      <c r="I125" s="215"/>
      <c r="J125" s="215"/>
      <c r="K125" s="218"/>
      <c r="L125" s="215"/>
      <c r="M125" s="218"/>
      <c r="N125" s="215"/>
      <c r="O125" s="214"/>
      <c r="P125" s="213"/>
      <c r="Q125" s="215"/>
      <c r="R125" s="215"/>
      <c r="S125" s="214"/>
      <c r="T125" s="213"/>
      <c r="U125" s="215"/>
      <c r="V125" s="215"/>
      <c r="W125" s="214"/>
      <c r="X125" s="216"/>
      <c r="Y125" s="217"/>
      <c r="Z125" s="217"/>
      <c r="AA125" s="221"/>
      <c r="AB125" s="33"/>
      <c r="AC125" s="34"/>
      <c r="AD125" s="34"/>
      <c r="AE125" s="35"/>
      <c r="AF125" s="32"/>
      <c r="AG125" s="34"/>
      <c r="AH125" s="34"/>
      <c r="AI125" s="34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</row>
    <row r="126" spans="1:1026" hidden="1" x14ac:dyDescent="0.2">
      <c r="A126" s="614"/>
      <c r="B126" s="211"/>
      <c r="C126" s="212"/>
      <c r="D126" s="211"/>
      <c r="E126" s="213"/>
      <c r="F126" s="643"/>
      <c r="G126" s="214"/>
      <c r="H126" s="213"/>
      <c r="I126" s="215"/>
      <c r="J126" s="215"/>
      <c r="K126" s="218"/>
      <c r="L126" s="215"/>
      <c r="M126" s="218"/>
      <c r="N126" s="215"/>
      <c r="O126" s="214"/>
      <c r="P126" s="213"/>
      <c r="Q126" s="215"/>
      <c r="R126" s="215"/>
      <c r="S126" s="214"/>
      <c r="T126" s="213"/>
      <c r="U126" s="215"/>
      <c r="V126" s="215"/>
      <c r="W126" s="214"/>
      <c r="X126" s="216"/>
      <c r="Y126" s="217"/>
      <c r="Z126" s="217"/>
      <c r="AA126" s="221"/>
      <c r="AB126" s="33"/>
      <c r="AC126" s="34"/>
      <c r="AD126" s="34"/>
      <c r="AE126" s="35"/>
      <c r="AF126" s="32"/>
      <c r="AG126" s="34"/>
      <c r="AH126" s="34"/>
      <c r="AI126" s="34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  <c r="AML126"/>
    </row>
    <row r="127" spans="1:1026" hidden="1" x14ac:dyDescent="0.2">
      <c r="A127" s="614"/>
      <c r="B127" s="211"/>
      <c r="C127" s="212"/>
      <c r="D127" s="211"/>
      <c r="E127" s="213"/>
      <c r="F127" s="643"/>
      <c r="G127" s="214"/>
      <c r="H127" s="213"/>
      <c r="I127" s="215"/>
      <c r="J127" s="215"/>
      <c r="K127" s="218"/>
      <c r="L127" s="215"/>
      <c r="M127" s="218"/>
      <c r="N127" s="215"/>
      <c r="O127" s="214"/>
      <c r="P127" s="213"/>
      <c r="Q127" s="215"/>
      <c r="R127" s="215"/>
      <c r="S127" s="214"/>
      <c r="T127" s="213"/>
      <c r="U127" s="215"/>
      <c r="V127" s="215"/>
      <c r="W127" s="214"/>
      <c r="X127" s="216"/>
      <c r="Y127" s="217"/>
      <c r="Z127" s="217"/>
      <c r="AA127" s="221"/>
      <c r="AB127" s="33"/>
      <c r="AC127" s="34"/>
      <c r="AD127" s="34"/>
      <c r="AE127" s="35"/>
      <c r="AF127" s="32"/>
      <c r="AG127" s="34"/>
      <c r="AH127" s="34"/>
      <c r="AI127" s="34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/>
      <c r="AML127"/>
    </row>
    <row r="128" spans="1:1026" hidden="1" x14ac:dyDescent="0.2">
      <c r="A128" s="614"/>
      <c r="B128" s="211"/>
      <c r="C128" s="212"/>
      <c r="D128" s="211"/>
      <c r="E128" s="213"/>
      <c r="F128" s="643"/>
      <c r="G128" s="214"/>
      <c r="H128" s="213"/>
      <c r="I128" s="215"/>
      <c r="J128" s="215"/>
      <c r="K128" s="218"/>
      <c r="L128" s="215"/>
      <c r="M128" s="218"/>
      <c r="N128" s="215"/>
      <c r="O128" s="214"/>
      <c r="P128" s="213"/>
      <c r="Q128" s="215"/>
      <c r="R128" s="215"/>
      <c r="S128" s="214"/>
      <c r="T128" s="213"/>
      <c r="U128" s="215"/>
      <c r="V128" s="215"/>
      <c r="W128" s="214"/>
      <c r="X128" s="216"/>
      <c r="Y128" s="217"/>
      <c r="Z128" s="217"/>
      <c r="AA128" s="221"/>
      <c r="AB128" s="33"/>
      <c r="AC128" s="34"/>
      <c r="AD128" s="34"/>
      <c r="AE128" s="35"/>
      <c r="AF128" s="32"/>
      <c r="AG128" s="34"/>
      <c r="AH128" s="34"/>
      <c r="AI128" s="34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  <c r="AML128"/>
    </row>
    <row r="129" spans="1:1026" hidden="1" x14ac:dyDescent="0.2">
      <c r="A129" s="614"/>
      <c r="B129" s="211"/>
      <c r="C129" s="212"/>
      <c r="D129" s="211"/>
      <c r="E129" s="213"/>
      <c r="F129" s="643"/>
      <c r="G129" s="214"/>
      <c r="H129" s="213"/>
      <c r="I129" s="215"/>
      <c r="J129" s="215"/>
      <c r="K129" s="218"/>
      <c r="L129" s="215"/>
      <c r="M129" s="218"/>
      <c r="N129" s="215"/>
      <c r="O129" s="214"/>
      <c r="P129" s="213"/>
      <c r="Q129" s="215"/>
      <c r="R129" s="215"/>
      <c r="S129" s="214"/>
      <c r="T129" s="213"/>
      <c r="U129" s="215"/>
      <c r="V129" s="215"/>
      <c r="W129" s="214"/>
      <c r="X129" s="216"/>
      <c r="Y129" s="217"/>
      <c r="Z129" s="217"/>
      <c r="AA129" s="221"/>
      <c r="AB129" s="33"/>
      <c r="AC129" s="34"/>
      <c r="AD129" s="34"/>
      <c r="AE129" s="35"/>
      <c r="AF129" s="32"/>
      <c r="AG129" s="34"/>
      <c r="AH129" s="34"/>
      <c r="AI129" s="34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</row>
    <row r="130" spans="1:1026" hidden="1" x14ac:dyDescent="0.2">
      <c r="A130" s="614"/>
      <c r="B130" s="211"/>
      <c r="C130" s="212"/>
      <c r="D130" s="211"/>
      <c r="E130" s="213"/>
      <c r="F130" s="643"/>
      <c r="G130" s="214"/>
      <c r="H130" s="213"/>
      <c r="I130" s="215"/>
      <c r="J130" s="215"/>
      <c r="K130" s="218"/>
      <c r="L130" s="215"/>
      <c r="M130" s="218"/>
      <c r="N130" s="215"/>
      <c r="O130" s="214"/>
      <c r="P130" s="213"/>
      <c r="Q130" s="215"/>
      <c r="R130" s="215"/>
      <c r="S130" s="214"/>
      <c r="T130" s="213"/>
      <c r="U130" s="215"/>
      <c r="V130" s="215"/>
      <c r="W130" s="214"/>
      <c r="X130" s="216"/>
      <c r="Y130" s="217"/>
      <c r="Z130" s="217"/>
      <c r="AA130" s="221"/>
      <c r="AB130" s="33"/>
      <c r="AC130" s="34"/>
      <c r="AD130" s="34"/>
      <c r="AE130" s="35"/>
      <c r="AF130" s="32"/>
      <c r="AG130" s="34"/>
      <c r="AH130" s="34"/>
      <c r="AI130" s="34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</row>
    <row r="131" spans="1:1026" hidden="1" x14ac:dyDescent="0.2">
      <c r="A131" s="614"/>
      <c r="B131" s="211"/>
      <c r="C131" s="212"/>
      <c r="D131" s="211"/>
      <c r="E131" s="213"/>
      <c r="F131" s="643"/>
      <c r="G131" s="214"/>
      <c r="H131" s="213"/>
      <c r="I131" s="215"/>
      <c r="J131" s="215"/>
      <c r="K131" s="218"/>
      <c r="L131" s="215"/>
      <c r="M131" s="218"/>
      <c r="N131" s="215"/>
      <c r="O131" s="214"/>
      <c r="P131" s="213"/>
      <c r="Q131" s="215"/>
      <c r="R131" s="215"/>
      <c r="S131" s="214"/>
      <c r="T131" s="213"/>
      <c r="U131" s="215"/>
      <c r="V131" s="215"/>
      <c r="W131" s="214"/>
      <c r="X131" s="216"/>
      <c r="Y131" s="217"/>
      <c r="Z131" s="217"/>
      <c r="AA131" s="221"/>
      <c r="AB131" s="33"/>
      <c r="AC131" s="34"/>
      <c r="AD131" s="34"/>
      <c r="AE131" s="35"/>
      <c r="AF131" s="32"/>
      <c r="AG131" s="34"/>
      <c r="AH131" s="34"/>
      <c r="AI131" s="34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</row>
    <row r="132" spans="1:1026" hidden="1" x14ac:dyDescent="0.2">
      <c r="A132" s="614"/>
      <c r="B132" s="211"/>
      <c r="C132" s="212"/>
      <c r="D132" s="211"/>
      <c r="E132" s="213"/>
      <c r="F132" s="643"/>
      <c r="G132" s="214"/>
      <c r="H132" s="213"/>
      <c r="I132" s="215"/>
      <c r="J132" s="215"/>
      <c r="K132" s="218"/>
      <c r="L132" s="215"/>
      <c r="M132" s="218"/>
      <c r="N132" s="215"/>
      <c r="O132" s="214"/>
      <c r="P132" s="213"/>
      <c r="Q132" s="215"/>
      <c r="R132" s="215"/>
      <c r="S132" s="214"/>
      <c r="T132" s="213"/>
      <c r="U132" s="215"/>
      <c r="V132" s="215"/>
      <c r="W132" s="214"/>
      <c r="X132" s="216"/>
      <c r="Y132" s="217"/>
      <c r="Z132" s="217"/>
      <c r="AA132" s="221"/>
      <c r="AB132" s="33"/>
      <c r="AC132" s="34"/>
      <c r="AD132" s="34"/>
      <c r="AE132" s="35"/>
      <c r="AF132" s="32"/>
      <c r="AG132" s="34"/>
      <c r="AH132" s="34"/>
      <c r="AI132" s="34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</row>
    <row r="133" spans="1:1026" hidden="1" x14ac:dyDescent="0.2">
      <c r="A133" s="614"/>
      <c r="B133" s="211"/>
      <c r="C133" s="212"/>
      <c r="D133" s="211"/>
      <c r="E133" s="213"/>
      <c r="F133" s="643"/>
      <c r="G133" s="214"/>
      <c r="H133" s="213"/>
      <c r="I133" s="215"/>
      <c r="J133" s="215"/>
      <c r="K133" s="218"/>
      <c r="L133" s="215"/>
      <c r="M133" s="218"/>
      <c r="N133" s="215"/>
      <c r="O133" s="214"/>
      <c r="P133" s="213"/>
      <c r="Q133" s="215"/>
      <c r="R133" s="215"/>
      <c r="S133" s="214"/>
      <c r="T133" s="213"/>
      <c r="U133" s="215"/>
      <c r="V133" s="215"/>
      <c r="W133" s="214"/>
      <c r="X133" s="216"/>
      <c r="Y133" s="217"/>
      <c r="Z133" s="217"/>
      <c r="AA133" s="221"/>
      <c r="AB133" s="33"/>
      <c r="AC133" s="34"/>
      <c r="AD133" s="34"/>
      <c r="AE133" s="35"/>
      <c r="AF133" s="32"/>
      <c r="AG133" s="34"/>
      <c r="AH133" s="34"/>
      <c r="AI133" s="34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</row>
    <row r="134" spans="1:1026" hidden="1" x14ac:dyDescent="0.2">
      <c r="A134" s="614"/>
      <c r="B134" s="211"/>
      <c r="C134" s="212"/>
      <c r="D134" s="211"/>
      <c r="E134" s="213"/>
      <c r="F134" s="643"/>
      <c r="G134" s="214"/>
      <c r="H134" s="213"/>
      <c r="I134" s="215"/>
      <c r="J134" s="215"/>
      <c r="K134" s="218"/>
      <c r="L134" s="215"/>
      <c r="M134" s="218"/>
      <c r="N134" s="215"/>
      <c r="O134" s="214"/>
      <c r="P134" s="213"/>
      <c r="Q134" s="215"/>
      <c r="R134" s="215"/>
      <c r="S134" s="214"/>
      <c r="T134" s="213"/>
      <c r="U134" s="215"/>
      <c r="V134" s="215"/>
      <c r="W134" s="214"/>
      <c r="X134" s="216"/>
      <c r="Y134" s="217"/>
      <c r="Z134" s="217"/>
      <c r="AA134" s="221"/>
      <c r="AB134" s="33"/>
      <c r="AC134" s="34"/>
      <c r="AD134" s="34"/>
      <c r="AE134" s="35"/>
      <c r="AF134" s="32"/>
      <c r="AG134" s="34"/>
      <c r="AH134" s="34"/>
      <c r="AI134" s="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</row>
    <row r="135" spans="1:1026" hidden="1" x14ac:dyDescent="0.2">
      <c r="A135" s="614"/>
      <c r="B135" s="211"/>
      <c r="C135" s="212"/>
      <c r="D135" s="211"/>
      <c r="E135" s="213"/>
      <c r="F135" s="643"/>
      <c r="G135" s="214"/>
      <c r="H135" s="213"/>
      <c r="I135" s="215"/>
      <c r="J135" s="215"/>
      <c r="K135" s="218"/>
      <c r="L135" s="215"/>
      <c r="M135" s="218"/>
      <c r="N135" s="215"/>
      <c r="O135" s="214"/>
      <c r="P135" s="213"/>
      <c r="Q135" s="215"/>
      <c r="R135" s="215"/>
      <c r="S135" s="214"/>
      <c r="T135" s="213"/>
      <c r="U135" s="215"/>
      <c r="V135" s="215"/>
      <c r="W135" s="214"/>
      <c r="X135" s="216"/>
      <c r="Y135" s="217"/>
      <c r="Z135" s="217"/>
      <c r="AA135" s="221"/>
      <c r="AB135" s="33"/>
      <c r="AC135" s="34"/>
      <c r="AD135" s="34"/>
      <c r="AE135" s="35"/>
      <c r="AF135" s="32"/>
      <c r="AG135" s="34"/>
      <c r="AH135" s="34"/>
      <c r="AI135" s="34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  <c r="AML135"/>
    </row>
    <row r="136" spans="1:1026" hidden="1" x14ac:dyDescent="0.2">
      <c r="A136" s="614"/>
      <c r="B136" s="211"/>
      <c r="C136" s="212"/>
      <c r="D136" s="211"/>
      <c r="E136" s="213"/>
      <c r="F136" s="643"/>
      <c r="G136" s="214"/>
      <c r="H136" s="213"/>
      <c r="I136" s="215"/>
      <c r="J136" s="215"/>
      <c r="K136" s="218"/>
      <c r="L136" s="215"/>
      <c r="M136" s="218"/>
      <c r="N136" s="215"/>
      <c r="O136" s="214"/>
      <c r="P136" s="213"/>
      <c r="Q136" s="215"/>
      <c r="R136" s="215"/>
      <c r="S136" s="214"/>
      <c r="T136" s="213"/>
      <c r="U136" s="215"/>
      <c r="V136" s="215"/>
      <c r="W136" s="214"/>
      <c r="X136" s="216"/>
      <c r="Y136" s="217"/>
      <c r="Z136" s="217"/>
      <c r="AA136" s="221"/>
      <c r="AB136" s="33"/>
      <c r="AC136" s="34"/>
      <c r="AD136" s="34"/>
      <c r="AE136" s="35"/>
      <c r="AF136" s="32"/>
      <c r="AG136" s="34"/>
      <c r="AH136" s="34"/>
      <c r="AI136" s="34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</row>
    <row r="137" spans="1:1026" hidden="1" x14ac:dyDescent="0.2">
      <c r="A137" s="614"/>
      <c r="B137" s="211"/>
      <c r="C137" s="212"/>
      <c r="D137" s="211"/>
      <c r="E137" s="213"/>
      <c r="F137" s="643"/>
      <c r="G137" s="214"/>
      <c r="H137" s="213"/>
      <c r="I137" s="215"/>
      <c r="J137" s="215"/>
      <c r="K137" s="218"/>
      <c r="L137" s="215"/>
      <c r="M137" s="218"/>
      <c r="N137" s="215"/>
      <c r="O137" s="214"/>
      <c r="P137" s="213"/>
      <c r="Q137" s="215"/>
      <c r="R137" s="215"/>
      <c r="S137" s="214"/>
      <c r="T137" s="213"/>
      <c r="U137" s="215"/>
      <c r="V137" s="215"/>
      <c r="W137" s="214"/>
      <c r="X137" s="216"/>
      <c r="Y137" s="217"/>
      <c r="Z137" s="217"/>
      <c r="AA137" s="221"/>
      <c r="AB137" s="33"/>
      <c r="AC137" s="34"/>
      <c r="AD137" s="34"/>
      <c r="AE137" s="35"/>
      <c r="AF137" s="32"/>
      <c r="AG137" s="34"/>
      <c r="AH137" s="34"/>
      <c r="AI137" s="34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  <c r="AML137"/>
    </row>
    <row r="138" spans="1:1026" hidden="1" x14ac:dyDescent="0.2">
      <c r="A138" s="614"/>
      <c r="B138" s="211"/>
      <c r="C138" s="212"/>
      <c r="D138" s="211"/>
      <c r="E138" s="213"/>
      <c r="F138" s="643"/>
      <c r="G138" s="214"/>
      <c r="H138" s="213"/>
      <c r="I138" s="215"/>
      <c r="J138" s="215"/>
      <c r="K138" s="218"/>
      <c r="L138" s="215"/>
      <c r="M138" s="218"/>
      <c r="N138" s="215"/>
      <c r="O138" s="214"/>
      <c r="P138" s="213"/>
      <c r="Q138" s="215"/>
      <c r="R138" s="215"/>
      <c r="S138" s="214"/>
      <c r="T138" s="213"/>
      <c r="U138" s="215"/>
      <c r="V138" s="215"/>
      <c r="W138" s="214"/>
      <c r="X138" s="216"/>
      <c r="Y138" s="217"/>
      <c r="Z138" s="217"/>
      <c r="AA138" s="221"/>
      <c r="AB138" s="33"/>
      <c r="AC138" s="34"/>
      <c r="AD138" s="34"/>
      <c r="AE138" s="35"/>
      <c r="AF138" s="32"/>
      <c r="AG138" s="34"/>
      <c r="AH138" s="34"/>
      <c r="AI138" s="34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</row>
    <row r="139" spans="1:1026" hidden="1" x14ac:dyDescent="0.2">
      <c r="A139" s="614"/>
      <c r="B139" s="211"/>
      <c r="C139" s="212"/>
      <c r="D139" s="211"/>
      <c r="E139" s="213"/>
      <c r="F139" s="643"/>
      <c r="G139" s="214"/>
      <c r="H139" s="213"/>
      <c r="I139" s="215"/>
      <c r="J139" s="215"/>
      <c r="K139" s="218"/>
      <c r="L139" s="215"/>
      <c r="M139" s="218"/>
      <c r="N139" s="215"/>
      <c r="O139" s="214"/>
      <c r="P139" s="213"/>
      <c r="Q139" s="215"/>
      <c r="R139" s="215"/>
      <c r="S139" s="214"/>
      <c r="T139" s="213"/>
      <c r="U139" s="215"/>
      <c r="V139" s="215"/>
      <c r="W139" s="214"/>
      <c r="X139" s="216"/>
      <c r="Y139" s="217"/>
      <c r="Z139" s="217"/>
      <c r="AA139" s="221"/>
      <c r="AB139" s="33"/>
      <c r="AC139" s="34"/>
      <c r="AD139" s="34"/>
      <c r="AE139" s="35"/>
      <c r="AF139" s="32"/>
      <c r="AG139" s="34"/>
      <c r="AH139" s="34"/>
      <c r="AI139" s="34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</row>
    <row r="140" spans="1:1026" hidden="1" x14ac:dyDescent="0.2">
      <c r="A140" s="614"/>
      <c r="B140" s="211"/>
      <c r="C140" s="212"/>
      <c r="D140" s="211"/>
      <c r="E140" s="213"/>
      <c r="F140" s="643"/>
      <c r="G140" s="214"/>
      <c r="H140" s="213"/>
      <c r="I140" s="215"/>
      <c r="J140" s="215"/>
      <c r="K140" s="218"/>
      <c r="L140" s="215"/>
      <c r="M140" s="218"/>
      <c r="N140" s="215"/>
      <c r="O140" s="214"/>
      <c r="P140" s="213"/>
      <c r="Q140" s="215"/>
      <c r="R140" s="215"/>
      <c r="S140" s="214"/>
      <c r="T140" s="213"/>
      <c r="U140" s="215"/>
      <c r="V140" s="215"/>
      <c r="W140" s="214"/>
      <c r="X140" s="216"/>
      <c r="Y140" s="217"/>
      <c r="Z140" s="217"/>
      <c r="AA140" s="221"/>
      <c r="AB140" s="33"/>
      <c r="AC140" s="34"/>
      <c r="AD140" s="34"/>
      <c r="AE140" s="35"/>
      <c r="AF140" s="32"/>
      <c r="AG140" s="34"/>
      <c r="AH140" s="34"/>
      <c r="AI140" s="34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</row>
    <row r="141" spans="1:1026" hidden="1" x14ac:dyDescent="0.2">
      <c r="A141" s="614"/>
      <c r="B141" s="211"/>
      <c r="C141" s="212"/>
      <c r="D141" s="211"/>
      <c r="E141" s="213"/>
      <c r="F141" s="643"/>
      <c r="G141" s="214"/>
      <c r="H141" s="213"/>
      <c r="I141" s="215"/>
      <c r="J141" s="215"/>
      <c r="K141" s="218"/>
      <c r="L141" s="215"/>
      <c r="M141" s="218"/>
      <c r="N141" s="215"/>
      <c r="O141" s="214"/>
      <c r="P141" s="213"/>
      <c r="Q141" s="215"/>
      <c r="R141" s="215"/>
      <c r="S141" s="214"/>
      <c r="T141" s="213"/>
      <c r="U141" s="215"/>
      <c r="V141" s="215"/>
      <c r="W141" s="214"/>
      <c r="X141" s="216"/>
      <c r="Y141" s="217"/>
      <c r="Z141" s="217"/>
      <c r="AA141" s="221"/>
      <c r="AB141" s="33"/>
      <c r="AC141" s="34"/>
      <c r="AD141" s="34"/>
      <c r="AE141" s="35"/>
      <c r="AF141" s="32"/>
      <c r="AG141" s="34"/>
      <c r="AH141" s="34"/>
      <c r="AI141" s="34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  <c r="AMK141"/>
      <c r="AML141"/>
    </row>
    <row r="142" spans="1:1026" hidden="1" x14ac:dyDescent="0.2">
      <c r="A142" s="614"/>
      <c r="B142" s="211"/>
      <c r="C142" s="212"/>
      <c r="D142" s="211"/>
      <c r="E142" s="213"/>
      <c r="F142" s="643"/>
      <c r="G142" s="214"/>
      <c r="H142" s="213"/>
      <c r="I142" s="222"/>
      <c r="J142" s="215"/>
      <c r="K142" s="218"/>
      <c r="L142" s="215"/>
      <c r="M142" s="218"/>
      <c r="N142" s="215"/>
      <c r="O142" s="214"/>
      <c r="P142" s="213"/>
      <c r="Q142" s="215"/>
      <c r="R142" s="215"/>
      <c r="S142" s="214"/>
      <c r="T142" s="216"/>
      <c r="U142" s="217"/>
      <c r="V142" s="222"/>
      <c r="W142" s="223"/>
      <c r="X142" s="224"/>
      <c r="Y142" s="222"/>
      <c r="Z142" s="217"/>
      <c r="AA142" s="221"/>
      <c r="AB142" s="33"/>
      <c r="AC142" s="29"/>
      <c r="AD142" s="29"/>
      <c r="AE142" s="51"/>
      <c r="AF142" s="32"/>
      <c r="AG142" s="29"/>
      <c r="AH142" s="29"/>
      <c r="AI142" s="29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</row>
    <row r="143" spans="1:1026" ht="11.45" customHeight="1" thickBot="1" x14ac:dyDescent="0.25">
      <c r="A143" s="225"/>
      <c r="B143" s="226"/>
      <c r="C143" s="706" t="s">
        <v>355</v>
      </c>
      <c r="D143" s="707" t="s">
        <v>352</v>
      </c>
      <c r="E143" s="228"/>
      <c r="F143" s="644"/>
      <c r="G143" s="229"/>
      <c r="H143" s="228"/>
      <c r="I143" s="230"/>
      <c r="J143" s="231"/>
      <c r="K143" s="231"/>
      <c r="L143" s="231"/>
      <c r="M143" s="231"/>
      <c r="N143" s="231"/>
      <c r="O143" s="229"/>
      <c r="P143" s="228"/>
      <c r="Q143" s="231"/>
      <c r="R143" s="231"/>
      <c r="S143" s="229"/>
      <c r="T143" s="228"/>
      <c r="U143" s="231"/>
      <c r="V143" s="231"/>
      <c r="W143" s="229"/>
      <c r="X143" s="232"/>
      <c r="Y143" s="233"/>
      <c r="Z143" s="233"/>
      <c r="AA143" s="234"/>
      <c r="AB143" s="53"/>
      <c r="AC143" s="173"/>
      <c r="AD143" s="173"/>
      <c r="AE143" s="206"/>
      <c r="AF143" s="56"/>
      <c r="AG143" s="173"/>
      <c r="AH143" s="173"/>
      <c r="AI143" s="17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/>
      <c r="AML143"/>
    </row>
    <row r="144" spans="1:1026" ht="12" customHeight="1" thickTop="1" thickBot="1" x14ac:dyDescent="0.25">
      <c r="A144" s="235"/>
      <c r="B144" s="236"/>
      <c r="C144" s="237"/>
      <c r="D144" s="238"/>
      <c r="E144" s="239"/>
      <c r="F144" s="261"/>
      <c r="G144" s="240"/>
      <c r="H144" s="239"/>
      <c r="I144" s="241"/>
      <c r="J144" s="241"/>
      <c r="K144" s="241"/>
      <c r="L144" s="241"/>
      <c r="M144" s="241"/>
      <c r="N144" s="241"/>
      <c r="O144" s="240"/>
      <c r="P144" s="239"/>
      <c r="Q144" s="241"/>
      <c r="R144" s="241"/>
      <c r="S144" s="240"/>
      <c r="T144" s="239"/>
      <c r="U144" s="241"/>
      <c r="V144" s="241"/>
      <c r="W144" s="240"/>
      <c r="X144" s="242"/>
      <c r="Y144" s="243"/>
      <c r="Z144" s="243"/>
      <c r="AA144" s="244"/>
      <c r="AB144" s="154"/>
      <c r="AC144" s="180"/>
      <c r="AD144" s="180"/>
      <c r="AE144" s="181"/>
      <c r="AF144" s="153"/>
      <c r="AG144" s="180"/>
      <c r="AH144" s="180"/>
      <c r="AI144" s="180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  <c r="AML144"/>
    </row>
    <row r="145" spans="1:1026" ht="14.25" hidden="1" thickTop="1" thickBot="1" x14ac:dyDescent="0.25">
      <c r="A145" s="245"/>
      <c r="B145" s="246"/>
      <c r="C145" s="237"/>
      <c r="D145" s="247"/>
      <c r="E145" s="239"/>
      <c r="F145" s="261"/>
      <c r="G145" s="240"/>
      <c r="H145" s="239"/>
      <c r="I145" s="248"/>
      <c r="J145" s="241"/>
      <c r="K145" s="241"/>
      <c r="L145" s="241"/>
      <c r="M145" s="241"/>
      <c r="N145" s="241"/>
      <c r="O145" s="240"/>
      <c r="P145" s="239"/>
      <c r="Q145" s="241"/>
      <c r="R145" s="241"/>
      <c r="S145" s="240"/>
      <c r="T145" s="239"/>
      <c r="U145" s="241"/>
      <c r="V145" s="241"/>
      <c r="W145" s="240"/>
      <c r="X145" s="242"/>
      <c r="Y145" s="243"/>
      <c r="Z145" s="243"/>
      <c r="AA145" s="244"/>
      <c r="AB145" s="249"/>
      <c r="AC145" s="250"/>
      <c r="AD145" s="250"/>
      <c r="AE145" s="251"/>
      <c r="AF145" s="252"/>
      <c r="AG145" s="250"/>
      <c r="AH145" s="250"/>
      <c r="AI145" s="250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  <c r="AMK145"/>
      <c r="AML145"/>
    </row>
    <row r="146" spans="1:1026" ht="18.75" customHeight="1" thickTop="1" thickBot="1" x14ac:dyDescent="0.25">
      <c r="A146" s="459" t="s">
        <v>104</v>
      </c>
      <c r="B146" s="253"/>
      <c r="C146" s="254"/>
      <c r="D146" s="236"/>
      <c r="E146" s="255">
        <f>SUM(E107:E121)</f>
        <v>810</v>
      </c>
      <c r="F146" s="645"/>
      <c r="G146" s="240"/>
      <c r="H146" s="255">
        <f t="shared" ref="H146:O146" si="7">SUM(H107:H145)</f>
        <v>210</v>
      </c>
      <c r="I146" s="256">
        <f t="shared" si="7"/>
        <v>90</v>
      </c>
      <c r="J146" s="256">
        <f t="shared" si="7"/>
        <v>390</v>
      </c>
      <c r="K146" s="256">
        <f t="shared" si="7"/>
        <v>0</v>
      </c>
      <c r="L146" s="256">
        <f t="shared" si="7"/>
        <v>0</v>
      </c>
      <c r="M146" s="256">
        <f t="shared" si="7"/>
        <v>0</v>
      </c>
      <c r="N146" s="256">
        <f t="shared" si="7"/>
        <v>0</v>
      </c>
      <c r="O146" s="257">
        <f t="shared" si="7"/>
        <v>120</v>
      </c>
      <c r="P146" s="794">
        <f>SUM(P107:P145,Q107:Q145)</f>
        <v>0</v>
      </c>
      <c r="Q146" s="795"/>
      <c r="R146" s="796">
        <f>SUM(R107:R145,S107:S145)</f>
        <v>0</v>
      </c>
      <c r="S146" s="797"/>
      <c r="T146" s="854">
        <f>SUM(T107:T145,U107:U145)</f>
        <v>0</v>
      </c>
      <c r="U146" s="854"/>
      <c r="V146" s="855">
        <f>SUM(V107:V145,W107:W145)</f>
        <v>0</v>
      </c>
      <c r="W146" s="855"/>
      <c r="X146" s="852">
        <f>SUM(X107:X145,Y107:Y145)</f>
        <v>0</v>
      </c>
      <c r="Y146" s="852"/>
      <c r="Z146" s="853">
        <f>SUM(Z107:Z145,AA107:AA145)</f>
        <v>0</v>
      </c>
      <c r="AA146" s="853"/>
      <c r="AB146" s="790">
        <f>SUM(AB107:AB145,AC107:AC145)</f>
        <v>210</v>
      </c>
      <c r="AC146" s="791"/>
      <c r="AD146" s="792">
        <f>SUM(AD107:AD145,AE107:AE145)</f>
        <v>240</v>
      </c>
      <c r="AE146" s="793"/>
      <c r="AF146" s="790">
        <f>SUM(AF107:AF145,AG107:AG145)</f>
        <v>210</v>
      </c>
      <c r="AG146" s="791"/>
      <c r="AH146" s="792">
        <f>SUM(AH107:AH145,AI107:AI145)</f>
        <v>150</v>
      </c>
      <c r="AI146" s="791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</row>
    <row r="147" spans="1:1026" s="260" customFormat="1" ht="23.25" customHeight="1" thickTop="1" thickBot="1" x14ac:dyDescent="0.25">
      <c r="A147" s="259" t="s">
        <v>105</v>
      </c>
      <c r="B147" s="246"/>
      <c r="C147" s="237"/>
      <c r="D147" s="247"/>
      <c r="E147" s="258"/>
      <c r="F147" s="261"/>
      <c r="G147" s="240">
        <f>SUM(G107:G145)</f>
        <v>70</v>
      </c>
      <c r="H147" s="239"/>
      <c r="I147" s="248"/>
      <c r="J147" s="241"/>
      <c r="K147" s="241"/>
      <c r="L147" s="241"/>
      <c r="M147" s="241"/>
      <c r="N147" s="241"/>
      <c r="O147" s="240"/>
      <c r="P147" s="794">
        <v>0</v>
      </c>
      <c r="Q147" s="795"/>
      <c r="R147" s="796">
        <v>0</v>
      </c>
      <c r="S147" s="797"/>
      <c r="T147" s="854">
        <v>0</v>
      </c>
      <c r="U147" s="854"/>
      <c r="V147" s="855">
        <v>0</v>
      </c>
      <c r="W147" s="855"/>
      <c r="X147" s="852">
        <v>0</v>
      </c>
      <c r="Y147" s="852"/>
      <c r="Z147" s="853">
        <v>0</v>
      </c>
      <c r="AA147" s="853"/>
      <c r="AB147" s="790">
        <f>SUM(G107:G110,3)</f>
        <v>19</v>
      </c>
      <c r="AC147" s="791"/>
      <c r="AD147" s="792">
        <f>SUM(2,G112:G113,4)</f>
        <v>18</v>
      </c>
      <c r="AE147" s="793"/>
      <c r="AF147" s="790">
        <f>SUM(G114:G116,4)</f>
        <v>17</v>
      </c>
      <c r="AG147" s="791"/>
      <c r="AH147" s="792">
        <f>SUM(G117:G120)</f>
        <v>16</v>
      </c>
      <c r="AI147" s="791"/>
    </row>
    <row r="148" spans="1:1026" s="260" customFormat="1" ht="15" customHeight="1" thickTop="1" thickBot="1" x14ac:dyDescent="0.25">
      <c r="A148" s="259" t="s">
        <v>87</v>
      </c>
      <c r="B148" s="246"/>
      <c r="C148" s="237">
        <v>4</v>
      </c>
      <c r="D148" s="247">
        <v>4</v>
      </c>
      <c r="E148" s="258"/>
      <c r="F148" s="261"/>
      <c r="G148" s="240"/>
      <c r="H148" s="239"/>
      <c r="I148" s="248"/>
      <c r="J148" s="241"/>
      <c r="K148" s="241"/>
      <c r="L148" s="241"/>
      <c r="M148" s="241"/>
      <c r="N148" s="241"/>
      <c r="O148" s="240"/>
      <c r="P148" s="794"/>
      <c r="Q148" s="795"/>
      <c r="R148" s="796"/>
      <c r="S148" s="797"/>
      <c r="T148" s="854"/>
      <c r="U148" s="854"/>
      <c r="V148" s="855"/>
      <c r="W148" s="855"/>
      <c r="X148" s="852"/>
      <c r="Y148" s="852"/>
      <c r="Z148" s="853"/>
      <c r="AA148" s="853"/>
      <c r="AB148" s="790">
        <v>3</v>
      </c>
      <c r="AC148" s="791"/>
      <c r="AD148" s="792">
        <v>2</v>
      </c>
      <c r="AE148" s="793"/>
      <c r="AF148" s="790">
        <v>1</v>
      </c>
      <c r="AG148" s="791"/>
      <c r="AH148" s="792">
        <v>2</v>
      </c>
      <c r="AI148" s="791"/>
    </row>
    <row r="149" spans="1:1026" s="260" customFormat="1" ht="15" customHeight="1" thickTop="1" thickBot="1" x14ac:dyDescent="0.25">
      <c r="A149" s="259"/>
      <c r="B149" s="246"/>
      <c r="C149" s="237"/>
      <c r="D149" s="247"/>
      <c r="E149" s="258"/>
      <c r="F149" s="261"/>
      <c r="G149" s="240"/>
      <c r="H149" s="239"/>
      <c r="I149" s="248"/>
      <c r="J149" s="241"/>
      <c r="K149" s="241"/>
      <c r="L149" s="241"/>
      <c r="M149" s="241"/>
      <c r="N149" s="241"/>
      <c r="O149" s="240"/>
      <c r="P149" s="239"/>
      <c r="Q149" s="241"/>
      <c r="R149" s="241"/>
      <c r="S149" s="240"/>
      <c r="T149" s="261"/>
      <c r="U149" s="239"/>
      <c r="V149" s="262"/>
      <c r="W149" s="263"/>
      <c r="X149" s="264"/>
      <c r="Y149" s="242"/>
      <c r="Z149" s="244"/>
      <c r="AA149" s="264"/>
      <c r="AB149" s="41"/>
      <c r="AC149" s="39"/>
      <c r="AD149" s="39"/>
      <c r="AE149" s="37"/>
      <c r="AF149" s="38"/>
      <c r="AG149" s="39"/>
      <c r="AH149" s="39"/>
      <c r="AI149" s="39"/>
    </row>
    <row r="150" spans="1:1026" s="260" customFormat="1" ht="22.7" customHeight="1" thickTop="1" thickBot="1" x14ac:dyDescent="0.25">
      <c r="A150" s="859" t="s">
        <v>347</v>
      </c>
      <c r="B150" s="860" t="s">
        <v>4</v>
      </c>
      <c r="C150" s="861" t="s">
        <v>5</v>
      </c>
      <c r="D150" s="861"/>
      <c r="E150" s="862" t="s">
        <v>6</v>
      </c>
      <c r="F150" s="939" t="s">
        <v>332</v>
      </c>
      <c r="G150" s="863" t="s">
        <v>7</v>
      </c>
      <c r="H150" s="864" t="s">
        <v>8</v>
      </c>
      <c r="I150" s="864"/>
      <c r="J150" s="864"/>
      <c r="K150" s="864"/>
      <c r="L150" s="864"/>
      <c r="M150" s="864"/>
      <c r="N150" s="864"/>
      <c r="O150" s="864"/>
      <c r="P150" s="865" t="s">
        <v>9</v>
      </c>
      <c r="Q150" s="865"/>
      <c r="R150" s="865"/>
      <c r="S150" s="865"/>
      <c r="T150" s="861" t="s">
        <v>10</v>
      </c>
      <c r="U150" s="861"/>
      <c r="V150" s="861"/>
      <c r="W150" s="861"/>
      <c r="X150" s="861" t="s">
        <v>11</v>
      </c>
      <c r="Y150" s="861"/>
      <c r="Z150" s="861"/>
      <c r="AA150" s="861"/>
      <c r="AB150" s="802" t="s">
        <v>106</v>
      </c>
      <c r="AC150" s="802"/>
      <c r="AD150" s="802"/>
      <c r="AE150" s="802"/>
      <c r="AF150" s="803" t="s">
        <v>107</v>
      </c>
      <c r="AG150" s="803"/>
      <c r="AH150" s="803"/>
      <c r="AI150" s="803"/>
    </row>
    <row r="151" spans="1:1026" ht="12" hidden="1" customHeight="1" x14ac:dyDescent="0.2">
      <c r="A151" s="859"/>
      <c r="B151" s="860"/>
      <c r="C151" s="866" t="s">
        <v>5</v>
      </c>
      <c r="D151" s="866"/>
      <c r="E151" s="862"/>
      <c r="F151" s="940"/>
      <c r="G151" s="863"/>
      <c r="H151" s="867" t="s">
        <v>8</v>
      </c>
      <c r="I151" s="867"/>
      <c r="J151" s="867"/>
      <c r="K151" s="867"/>
      <c r="L151" s="867"/>
      <c r="M151" s="867"/>
      <c r="N151" s="867"/>
      <c r="O151" s="867"/>
      <c r="P151" s="868" t="s">
        <v>108</v>
      </c>
      <c r="Q151" s="868"/>
      <c r="R151" s="868"/>
      <c r="S151" s="868"/>
      <c r="T151" s="869" t="s">
        <v>109</v>
      </c>
      <c r="U151" s="869"/>
      <c r="V151" s="869"/>
      <c r="W151" s="869"/>
      <c r="X151" s="870" t="s">
        <v>110</v>
      </c>
      <c r="Y151" s="870"/>
      <c r="Z151" s="870"/>
      <c r="AA151" s="870"/>
      <c r="AB151" s="592"/>
      <c r="AC151" s="593"/>
      <c r="AD151" s="593"/>
      <c r="AE151" s="594"/>
      <c r="AF151" s="595"/>
      <c r="AG151" s="593"/>
      <c r="AH151" s="593"/>
      <c r="AI151" s="593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  <c r="AML151"/>
    </row>
    <row r="152" spans="1:1026" ht="14.25" customHeight="1" thickTop="1" thickBot="1" x14ac:dyDescent="0.25">
      <c r="A152" s="859"/>
      <c r="B152" s="860"/>
      <c r="C152" s="871" t="s">
        <v>14</v>
      </c>
      <c r="D152" s="872" t="s">
        <v>15</v>
      </c>
      <c r="E152" s="862"/>
      <c r="F152" s="940"/>
      <c r="G152" s="863"/>
      <c r="H152" s="873" t="s">
        <v>16</v>
      </c>
      <c r="I152" s="874" t="s">
        <v>17</v>
      </c>
      <c r="J152" s="875" t="s">
        <v>18</v>
      </c>
      <c r="K152" s="875"/>
      <c r="L152" s="875"/>
      <c r="M152" s="874" t="s">
        <v>19</v>
      </c>
      <c r="N152" s="874" t="s">
        <v>20</v>
      </c>
      <c r="O152" s="876" t="s">
        <v>21</v>
      </c>
      <c r="P152" s="804" t="s">
        <v>22</v>
      </c>
      <c r="Q152" s="804"/>
      <c r="R152" s="805" t="s">
        <v>23</v>
      </c>
      <c r="S152" s="805"/>
      <c r="T152" s="804" t="s">
        <v>24</v>
      </c>
      <c r="U152" s="804"/>
      <c r="V152" s="805" t="s">
        <v>25</v>
      </c>
      <c r="W152" s="805"/>
      <c r="X152" s="804" t="s">
        <v>26</v>
      </c>
      <c r="Y152" s="804"/>
      <c r="Z152" s="883" t="s">
        <v>27</v>
      </c>
      <c r="AA152" s="883"/>
      <c r="AB152" s="877" t="s">
        <v>28</v>
      </c>
      <c r="AC152" s="877"/>
      <c r="AD152" s="882" t="s">
        <v>29</v>
      </c>
      <c r="AE152" s="882"/>
      <c r="AF152" s="877" t="s">
        <v>30</v>
      </c>
      <c r="AG152" s="877"/>
      <c r="AH152" s="878" t="s">
        <v>31</v>
      </c>
      <c r="AI152" s="878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</row>
    <row r="153" spans="1:1026" ht="15.75" customHeight="1" thickTop="1" thickBot="1" x14ac:dyDescent="0.25">
      <c r="A153" s="859"/>
      <c r="B153" s="860"/>
      <c r="C153" s="871"/>
      <c r="D153" s="872"/>
      <c r="E153" s="862"/>
      <c r="F153" s="941"/>
      <c r="G153" s="863"/>
      <c r="H153" s="873"/>
      <c r="I153" s="874"/>
      <c r="J153" s="596" t="s">
        <v>32</v>
      </c>
      <c r="K153" s="596" t="s">
        <v>16</v>
      </c>
      <c r="L153" s="596" t="s">
        <v>19</v>
      </c>
      <c r="M153" s="874"/>
      <c r="N153" s="874"/>
      <c r="O153" s="876"/>
      <c r="P153" s="597" t="s">
        <v>33</v>
      </c>
      <c r="Q153" s="596" t="s">
        <v>18</v>
      </c>
      <c r="R153" s="596" t="s">
        <v>33</v>
      </c>
      <c r="S153" s="598" t="s">
        <v>18</v>
      </c>
      <c r="T153" s="597" t="s">
        <v>33</v>
      </c>
      <c r="U153" s="596" t="s">
        <v>18</v>
      </c>
      <c r="V153" s="596" t="s">
        <v>33</v>
      </c>
      <c r="W153" s="598" t="s">
        <v>18</v>
      </c>
      <c r="X153" s="597" t="s">
        <v>33</v>
      </c>
      <c r="Y153" s="596" t="s">
        <v>18</v>
      </c>
      <c r="Z153" s="596" t="s">
        <v>33</v>
      </c>
      <c r="AA153" s="599" t="s">
        <v>18</v>
      </c>
      <c r="AB153" s="600" t="s">
        <v>33</v>
      </c>
      <c r="AC153" s="601" t="s">
        <v>18</v>
      </c>
      <c r="AD153" s="601" t="s">
        <v>33</v>
      </c>
      <c r="AE153" s="602" t="s">
        <v>18</v>
      </c>
      <c r="AF153" s="603" t="s">
        <v>33</v>
      </c>
      <c r="AG153" s="601" t="s">
        <v>18</v>
      </c>
      <c r="AH153" s="601" t="s">
        <v>33</v>
      </c>
      <c r="AI153" s="601" t="s">
        <v>18</v>
      </c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  <c r="AML153"/>
    </row>
    <row r="154" spans="1:1026" ht="16.7" customHeight="1" thickTop="1" x14ac:dyDescent="0.2">
      <c r="A154" s="753" t="s">
        <v>111</v>
      </c>
      <c r="B154" s="26" t="s">
        <v>297</v>
      </c>
      <c r="C154" s="622" t="s">
        <v>160</v>
      </c>
      <c r="D154" s="623"/>
      <c r="E154" s="228">
        <v>30</v>
      </c>
      <c r="F154" s="644"/>
      <c r="G154" s="229">
        <v>3</v>
      </c>
      <c r="H154" s="228">
        <v>30</v>
      </c>
      <c r="I154" s="231"/>
      <c r="J154" s="231"/>
      <c r="K154" s="722"/>
      <c r="L154" s="722"/>
      <c r="M154" s="722"/>
      <c r="N154" s="722"/>
      <c r="O154" s="218"/>
      <c r="P154" s="720"/>
      <c r="Q154" s="716"/>
      <c r="R154" s="716"/>
      <c r="S154" s="717"/>
      <c r="T154" s="213"/>
      <c r="U154" s="722"/>
      <c r="V154" s="722"/>
      <c r="W154" s="218"/>
      <c r="X154" s="718"/>
      <c r="Y154" s="719"/>
      <c r="Z154" s="716"/>
      <c r="AA154" s="717"/>
      <c r="AB154" s="497">
        <v>30</v>
      </c>
      <c r="AC154" s="497"/>
      <c r="AD154" s="415"/>
      <c r="AE154" s="433"/>
      <c r="AF154" s="412"/>
      <c r="AG154" s="415"/>
      <c r="AH154" s="415"/>
      <c r="AI154" s="415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  <c r="AML154"/>
    </row>
    <row r="155" spans="1:1026" ht="22.7" customHeight="1" x14ac:dyDescent="0.2">
      <c r="A155" s="653" t="s">
        <v>112</v>
      </c>
      <c r="B155" s="26" t="s">
        <v>298</v>
      </c>
      <c r="C155" s="202" t="s">
        <v>280</v>
      </c>
      <c r="D155" s="87"/>
      <c r="E155" s="228">
        <v>60</v>
      </c>
      <c r="F155" s="644" t="s">
        <v>331</v>
      </c>
      <c r="G155" s="229">
        <v>5</v>
      </c>
      <c r="H155" s="228">
        <v>30</v>
      </c>
      <c r="I155" s="231"/>
      <c r="J155" s="231">
        <v>30</v>
      </c>
      <c r="K155" s="722"/>
      <c r="L155" s="722"/>
      <c r="M155" s="722"/>
      <c r="N155" s="722"/>
      <c r="O155" s="218"/>
      <c r="P155" s="266"/>
      <c r="Q155" s="267"/>
      <c r="R155" s="267"/>
      <c r="S155" s="268"/>
      <c r="T155" s="213"/>
      <c r="U155" s="722"/>
      <c r="V155" s="722"/>
      <c r="W155" s="218"/>
      <c r="X155" s="269"/>
      <c r="Y155" s="270"/>
      <c r="Z155" s="267"/>
      <c r="AA155" s="268"/>
      <c r="AB155" s="498">
        <v>30</v>
      </c>
      <c r="AC155" s="498">
        <v>30</v>
      </c>
      <c r="AD155" s="423"/>
      <c r="AE155" s="499"/>
      <c r="AF155" s="422"/>
      <c r="AG155" s="423"/>
      <c r="AH155" s="423"/>
      <c r="AI155" s="423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  <c r="AML155"/>
    </row>
    <row r="156" spans="1:1026" ht="22.35" customHeight="1" x14ac:dyDescent="0.2">
      <c r="A156" s="656" t="s">
        <v>378</v>
      </c>
      <c r="B156" s="26" t="s">
        <v>299</v>
      </c>
      <c r="C156" s="202" t="s">
        <v>160</v>
      </c>
      <c r="D156" s="87"/>
      <c r="E156" s="228">
        <v>30</v>
      </c>
      <c r="F156" s="644"/>
      <c r="G156" s="229">
        <v>3</v>
      </c>
      <c r="H156" s="228">
        <v>30</v>
      </c>
      <c r="I156" s="231"/>
      <c r="J156" s="231"/>
      <c r="K156" s="722"/>
      <c r="L156" s="722"/>
      <c r="M156" s="722"/>
      <c r="N156" s="722"/>
      <c r="O156" s="218"/>
      <c r="P156" s="266"/>
      <c r="Q156" s="267"/>
      <c r="R156" s="267"/>
      <c r="S156" s="268"/>
      <c r="T156" s="213"/>
      <c r="U156" s="722"/>
      <c r="V156" s="722"/>
      <c r="W156" s="218"/>
      <c r="X156" s="269"/>
      <c r="Y156" s="270"/>
      <c r="Z156" s="267"/>
      <c r="AA156" s="268"/>
      <c r="AB156" s="498">
        <v>30</v>
      </c>
      <c r="AC156" s="498"/>
      <c r="AD156" s="423"/>
      <c r="AE156" s="499"/>
      <c r="AF156" s="422"/>
      <c r="AG156" s="423"/>
      <c r="AH156" s="423"/>
      <c r="AI156" s="423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  <c r="AML156"/>
    </row>
    <row r="157" spans="1:1026" ht="18.600000000000001" customHeight="1" x14ac:dyDescent="0.2">
      <c r="A157" s="708" t="s">
        <v>118</v>
      </c>
      <c r="B157" s="26" t="s">
        <v>300</v>
      </c>
      <c r="C157" s="202" t="s">
        <v>281</v>
      </c>
      <c r="D157" s="87"/>
      <c r="E157" s="228">
        <v>30</v>
      </c>
      <c r="F157" s="644"/>
      <c r="G157" s="229">
        <v>3</v>
      </c>
      <c r="H157" s="228"/>
      <c r="I157" s="231"/>
      <c r="J157" s="231">
        <v>30</v>
      </c>
      <c r="K157" s="722"/>
      <c r="L157" s="722"/>
      <c r="M157" s="722"/>
      <c r="N157" s="722"/>
      <c r="O157" s="218"/>
      <c r="P157" s="266"/>
      <c r="Q157" s="267"/>
      <c r="R157" s="267"/>
      <c r="S157" s="268"/>
      <c r="T157" s="213"/>
      <c r="U157" s="722"/>
      <c r="V157" s="722"/>
      <c r="W157" s="218"/>
      <c r="X157" s="269"/>
      <c r="Y157" s="270"/>
      <c r="Z157" s="270"/>
      <c r="AA157" s="271"/>
      <c r="AB157" s="426"/>
      <c r="AC157" s="423">
        <v>30</v>
      </c>
      <c r="AD157" s="423"/>
      <c r="AE157" s="499"/>
      <c r="AF157" s="422"/>
      <c r="AG157" s="423"/>
      <c r="AH157" s="423"/>
      <c r="AI157" s="423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  <c r="AMK157"/>
      <c r="AML157"/>
    </row>
    <row r="158" spans="1:1026" ht="18.600000000000001" customHeight="1" x14ac:dyDescent="0.2">
      <c r="A158" s="653" t="s">
        <v>122</v>
      </c>
      <c r="B158" s="26" t="s">
        <v>301</v>
      </c>
      <c r="C158" s="202" t="s">
        <v>280</v>
      </c>
      <c r="D158" s="87"/>
      <c r="E158" s="228">
        <v>60</v>
      </c>
      <c r="F158" s="644" t="s">
        <v>360</v>
      </c>
      <c r="G158" s="229">
        <v>5</v>
      </c>
      <c r="H158" s="228">
        <v>30</v>
      </c>
      <c r="I158" s="231"/>
      <c r="J158" s="231">
        <v>30</v>
      </c>
      <c r="K158" s="722"/>
      <c r="L158" s="722"/>
      <c r="M158" s="722"/>
      <c r="N158" s="722"/>
      <c r="O158" s="218"/>
      <c r="P158" s="266"/>
      <c r="Q158" s="267"/>
      <c r="R158" s="267"/>
      <c r="S158" s="268"/>
      <c r="T158" s="213"/>
      <c r="U158" s="722"/>
      <c r="V158" s="722"/>
      <c r="W158" s="218"/>
      <c r="X158" s="269"/>
      <c r="Y158" s="270"/>
      <c r="Z158" s="270"/>
      <c r="AA158" s="271"/>
      <c r="AB158" s="426">
        <v>30</v>
      </c>
      <c r="AC158" s="423">
        <v>30</v>
      </c>
      <c r="AD158" s="423"/>
      <c r="AE158" s="499"/>
      <c r="AF158" s="422"/>
      <c r="AG158" s="423"/>
      <c r="AH158" s="423"/>
      <c r="AI158" s="423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</row>
    <row r="159" spans="1:1026" ht="18.600000000000001" customHeight="1" x14ac:dyDescent="0.2">
      <c r="A159" s="678" t="s">
        <v>115</v>
      </c>
      <c r="B159" s="26" t="s">
        <v>302</v>
      </c>
      <c r="C159" s="202"/>
      <c r="D159" s="87" t="s">
        <v>160</v>
      </c>
      <c r="E159" s="228">
        <v>30</v>
      </c>
      <c r="F159" s="644"/>
      <c r="G159" s="229">
        <v>3</v>
      </c>
      <c r="H159" s="228"/>
      <c r="I159" s="586">
        <v>30</v>
      </c>
      <c r="J159" s="231"/>
      <c r="K159" s="722"/>
      <c r="L159" s="722"/>
      <c r="M159" s="722"/>
      <c r="N159" s="722"/>
      <c r="O159" s="218"/>
      <c r="P159" s="266"/>
      <c r="Q159" s="267"/>
      <c r="R159" s="267"/>
      <c r="S159" s="268"/>
      <c r="T159" s="213"/>
      <c r="U159" s="722"/>
      <c r="V159" s="722"/>
      <c r="W159" s="218"/>
      <c r="X159" s="269"/>
      <c r="Y159" s="270"/>
      <c r="Z159" s="270"/>
      <c r="AA159" s="271"/>
      <c r="AB159" s="426"/>
      <c r="AC159" s="423"/>
      <c r="AD159" s="423">
        <v>30</v>
      </c>
      <c r="AE159" s="499"/>
      <c r="AF159" s="422"/>
      <c r="AG159" s="423"/>
      <c r="AH159" s="423"/>
      <c r="AI159" s="423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</row>
    <row r="160" spans="1:1026" ht="18.600000000000001" customHeight="1" x14ac:dyDescent="0.2">
      <c r="A160" s="704" t="s">
        <v>124</v>
      </c>
      <c r="B160" s="26" t="s">
        <v>303</v>
      </c>
      <c r="C160" s="698"/>
      <c r="D160" s="700" t="s">
        <v>329</v>
      </c>
      <c r="E160" s="721">
        <v>60</v>
      </c>
      <c r="F160" s="644" t="s">
        <v>331</v>
      </c>
      <c r="G160" s="229">
        <v>5</v>
      </c>
      <c r="H160" s="228">
        <v>30</v>
      </c>
      <c r="I160" s="231"/>
      <c r="J160" s="231">
        <v>30</v>
      </c>
      <c r="K160" s="722"/>
      <c r="L160" s="722"/>
      <c r="M160" s="722"/>
      <c r="N160" s="722"/>
      <c r="O160" s="218"/>
      <c r="P160" s="266"/>
      <c r="Q160" s="267"/>
      <c r="R160" s="267"/>
      <c r="S160" s="268"/>
      <c r="T160" s="213"/>
      <c r="U160" s="722"/>
      <c r="V160" s="722"/>
      <c r="W160" s="218"/>
      <c r="X160" s="269"/>
      <c r="Y160" s="270"/>
      <c r="Z160" s="270"/>
      <c r="AA160" s="271"/>
      <c r="AB160" s="413"/>
      <c r="AC160" s="415"/>
      <c r="AD160" s="415">
        <v>30</v>
      </c>
      <c r="AE160" s="433">
        <v>30</v>
      </c>
      <c r="AF160" s="422"/>
      <c r="AG160" s="423"/>
      <c r="AH160" s="423"/>
      <c r="AI160" s="423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</row>
    <row r="161" spans="1:1026" ht="18.600000000000001" customHeight="1" x14ac:dyDescent="0.2">
      <c r="A161" s="658" t="s">
        <v>117</v>
      </c>
      <c r="B161" s="26" t="s">
        <v>304</v>
      </c>
      <c r="C161" s="202"/>
      <c r="D161" s="87" t="s">
        <v>281</v>
      </c>
      <c r="E161" s="228">
        <v>30</v>
      </c>
      <c r="F161" s="644" t="s">
        <v>336</v>
      </c>
      <c r="G161" s="229">
        <v>3</v>
      </c>
      <c r="H161" s="228">
        <v>15</v>
      </c>
      <c r="I161" s="231"/>
      <c r="J161" s="231">
        <v>15</v>
      </c>
      <c r="K161" s="722"/>
      <c r="L161" s="722"/>
      <c r="M161" s="722"/>
      <c r="N161" s="722"/>
      <c r="O161" s="218"/>
      <c r="P161" s="266"/>
      <c r="Q161" s="267"/>
      <c r="R161" s="267"/>
      <c r="S161" s="268"/>
      <c r="T161" s="213"/>
      <c r="U161" s="722"/>
      <c r="V161" s="722"/>
      <c r="W161" s="218"/>
      <c r="X161" s="269"/>
      <c r="Y161" s="270"/>
      <c r="Z161" s="270"/>
      <c r="AA161" s="271"/>
      <c r="AB161" s="426"/>
      <c r="AC161" s="423"/>
      <c r="AD161" s="423">
        <v>15</v>
      </c>
      <c r="AE161" s="499">
        <v>15</v>
      </c>
      <c r="AF161" s="422"/>
      <c r="AG161" s="423"/>
      <c r="AH161" s="423"/>
      <c r="AI161" s="423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  <c r="AML161"/>
    </row>
    <row r="162" spans="1:1026" ht="18.600000000000001" customHeight="1" x14ac:dyDescent="0.2">
      <c r="A162" s="658" t="s">
        <v>120</v>
      </c>
      <c r="B162" s="26" t="s">
        <v>305</v>
      </c>
      <c r="C162" s="202"/>
      <c r="D162" s="87" t="s">
        <v>281</v>
      </c>
      <c r="E162" s="228">
        <v>45</v>
      </c>
      <c r="F162" s="644" t="s">
        <v>336</v>
      </c>
      <c r="G162" s="229">
        <v>3</v>
      </c>
      <c r="H162" s="228">
        <v>15</v>
      </c>
      <c r="I162" s="231"/>
      <c r="J162" s="231">
        <v>30</v>
      </c>
      <c r="K162" s="722"/>
      <c r="L162" s="722"/>
      <c r="M162" s="722"/>
      <c r="N162" s="722"/>
      <c r="O162" s="218"/>
      <c r="P162" s="266"/>
      <c r="Q162" s="267"/>
      <c r="R162" s="267"/>
      <c r="S162" s="268"/>
      <c r="T162" s="213"/>
      <c r="U162" s="722"/>
      <c r="V162" s="722"/>
      <c r="W162" s="218"/>
      <c r="X162" s="269"/>
      <c r="Y162" s="270"/>
      <c r="Z162" s="270"/>
      <c r="AA162" s="271"/>
      <c r="AB162" s="426"/>
      <c r="AC162" s="423"/>
      <c r="AD162" s="423">
        <v>15</v>
      </c>
      <c r="AE162" s="499">
        <v>30</v>
      </c>
      <c r="AF162" s="422"/>
      <c r="AG162" s="423"/>
      <c r="AH162" s="423"/>
      <c r="AI162" s="423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</row>
    <row r="163" spans="1:1026" ht="18.600000000000001" customHeight="1" x14ac:dyDescent="0.2">
      <c r="A163" s="658" t="s">
        <v>121</v>
      </c>
      <c r="B163" s="26" t="s">
        <v>306</v>
      </c>
      <c r="C163" s="202" t="s">
        <v>281</v>
      </c>
      <c r="D163" s="699"/>
      <c r="E163" s="721">
        <v>45</v>
      </c>
      <c r="F163" s="644" t="s">
        <v>336</v>
      </c>
      <c r="G163" s="229">
        <v>3</v>
      </c>
      <c r="H163" s="228">
        <v>15</v>
      </c>
      <c r="I163" s="231"/>
      <c r="J163" s="231">
        <v>30</v>
      </c>
      <c r="K163" s="722"/>
      <c r="L163" s="722"/>
      <c r="M163" s="722"/>
      <c r="N163" s="722"/>
      <c r="O163" s="218"/>
      <c r="P163" s="266"/>
      <c r="Q163" s="267"/>
      <c r="R163" s="267"/>
      <c r="S163" s="268"/>
      <c r="T163" s="213"/>
      <c r="U163" s="722"/>
      <c r="V163" s="722"/>
      <c r="W163" s="218"/>
      <c r="X163" s="269"/>
      <c r="Y163" s="270"/>
      <c r="Z163" s="270"/>
      <c r="AA163" s="271"/>
      <c r="AB163" s="426"/>
      <c r="AC163" s="423"/>
      <c r="AD163" s="423"/>
      <c r="AE163" s="499"/>
      <c r="AF163" s="422">
        <v>15</v>
      </c>
      <c r="AG163" s="423">
        <v>30</v>
      </c>
      <c r="AH163" s="423"/>
      <c r="AI163" s="42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</row>
    <row r="164" spans="1:1026" ht="15" customHeight="1" x14ac:dyDescent="0.2">
      <c r="A164" s="658" t="s">
        <v>116</v>
      </c>
      <c r="B164" s="26" t="s">
        <v>307</v>
      </c>
      <c r="C164" s="202" t="s">
        <v>280</v>
      </c>
      <c r="D164" s="87"/>
      <c r="E164" s="228">
        <v>60</v>
      </c>
      <c r="F164" s="644" t="s">
        <v>331</v>
      </c>
      <c r="G164" s="229">
        <v>5</v>
      </c>
      <c r="H164" s="228">
        <v>30</v>
      </c>
      <c r="I164" s="231"/>
      <c r="J164" s="231">
        <v>30</v>
      </c>
      <c r="K164" s="722"/>
      <c r="L164" s="722"/>
      <c r="M164" s="722"/>
      <c r="N164" s="722"/>
      <c r="O164" s="218"/>
      <c r="P164" s="266"/>
      <c r="Q164" s="267"/>
      <c r="R164" s="267"/>
      <c r="S164" s="268"/>
      <c r="T164" s="213"/>
      <c r="U164" s="722"/>
      <c r="V164" s="722"/>
      <c r="W164" s="218"/>
      <c r="X164" s="269"/>
      <c r="Y164" s="270"/>
      <c r="Z164" s="270"/>
      <c r="AA164" s="271"/>
      <c r="AB164" s="426"/>
      <c r="AC164" s="423"/>
      <c r="AD164" s="423"/>
      <c r="AE164" s="499"/>
      <c r="AF164" s="422">
        <v>30</v>
      </c>
      <c r="AG164" s="423">
        <v>30</v>
      </c>
      <c r="AH164" s="423"/>
      <c r="AI164" s="423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</row>
    <row r="165" spans="1:1026" ht="17.45" customHeight="1" x14ac:dyDescent="0.2">
      <c r="A165" s="658" t="s">
        <v>119</v>
      </c>
      <c r="B165" s="26" t="s">
        <v>308</v>
      </c>
      <c r="C165" s="202" t="s">
        <v>281</v>
      </c>
      <c r="D165" s="87"/>
      <c r="E165" s="228">
        <v>45</v>
      </c>
      <c r="F165" s="644" t="s">
        <v>345</v>
      </c>
      <c r="G165" s="229">
        <v>4</v>
      </c>
      <c r="H165" s="228">
        <v>15</v>
      </c>
      <c r="I165" s="231"/>
      <c r="J165" s="231">
        <v>30</v>
      </c>
      <c r="K165" s="722"/>
      <c r="L165" s="722"/>
      <c r="M165" s="722"/>
      <c r="N165" s="722"/>
      <c r="O165" s="218"/>
      <c r="P165" s="266"/>
      <c r="Q165" s="267"/>
      <c r="R165" s="267"/>
      <c r="S165" s="268"/>
      <c r="T165" s="213"/>
      <c r="U165" s="722"/>
      <c r="V165" s="722"/>
      <c r="W165" s="218"/>
      <c r="X165" s="269"/>
      <c r="Y165" s="270"/>
      <c r="Z165" s="270"/>
      <c r="AA165" s="271"/>
      <c r="AB165" s="413"/>
      <c r="AC165" s="415"/>
      <c r="AD165" s="423"/>
      <c r="AE165" s="499"/>
      <c r="AF165" s="422">
        <v>15</v>
      </c>
      <c r="AG165" s="423">
        <v>30</v>
      </c>
      <c r="AH165" s="423"/>
      <c r="AI165" s="423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  <c r="AML165"/>
    </row>
    <row r="166" spans="1:1026" ht="18.600000000000001" customHeight="1" x14ac:dyDescent="0.2">
      <c r="A166" s="658" t="s">
        <v>113</v>
      </c>
      <c r="B166" s="26" t="s">
        <v>309</v>
      </c>
      <c r="C166" s="202"/>
      <c r="D166" s="87" t="s">
        <v>280</v>
      </c>
      <c r="E166" s="228">
        <v>60</v>
      </c>
      <c r="F166" s="644" t="s">
        <v>331</v>
      </c>
      <c r="G166" s="229">
        <v>5</v>
      </c>
      <c r="H166" s="228">
        <v>30</v>
      </c>
      <c r="I166" s="231"/>
      <c r="J166" s="231">
        <v>30</v>
      </c>
      <c r="K166" s="722"/>
      <c r="L166" s="722"/>
      <c r="M166" s="722"/>
      <c r="N166" s="722"/>
      <c r="O166" s="218"/>
      <c r="P166" s="266"/>
      <c r="Q166" s="267"/>
      <c r="R166" s="267"/>
      <c r="S166" s="268"/>
      <c r="T166" s="213"/>
      <c r="U166" s="722"/>
      <c r="V166" s="722"/>
      <c r="W166" s="218"/>
      <c r="X166" s="269"/>
      <c r="Y166" s="270"/>
      <c r="Z166" s="267"/>
      <c r="AA166" s="268"/>
      <c r="AB166" s="697"/>
      <c r="AC166" s="468"/>
      <c r="AD166" s="423"/>
      <c r="AE166" s="499"/>
      <c r="AF166" s="422"/>
      <c r="AG166" s="423"/>
      <c r="AH166" s="423">
        <v>30</v>
      </c>
      <c r="AI166" s="423">
        <v>30</v>
      </c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</row>
    <row r="167" spans="1:1026" ht="18" customHeight="1" x14ac:dyDescent="0.2">
      <c r="A167" s="678" t="s">
        <v>114</v>
      </c>
      <c r="B167" s="26" t="s">
        <v>310</v>
      </c>
      <c r="C167" s="202"/>
      <c r="D167" s="87" t="s">
        <v>162</v>
      </c>
      <c r="E167" s="228">
        <v>30</v>
      </c>
      <c r="F167" s="644"/>
      <c r="G167" s="229">
        <v>3</v>
      </c>
      <c r="H167" s="228"/>
      <c r="I167" s="231">
        <v>30</v>
      </c>
      <c r="J167" s="231"/>
      <c r="K167" s="722"/>
      <c r="L167" s="722"/>
      <c r="M167" s="722"/>
      <c r="N167" s="722"/>
      <c r="O167" s="218"/>
      <c r="P167" s="266"/>
      <c r="Q167" s="267"/>
      <c r="R167" s="267"/>
      <c r="S167" s="268"/>
      <c r="T167" s="213"/>
      <c r="U167" s="722"/>
      <c r="V167" s="722"/>
      <c r="W167" s="218"/>
      <c r="X167" s="269"/>
      <c r="Y167" s="270"/>
      <c r="Z167" s="270"/>
      <c r="AA167" s="271"/>
      <c r="AB167" s="426"/>
      <c r="AC167" s="423"/>
      <c r="AD167" s="423"/>
      <c r="AE167" s="499"/>
      <c r="AF167" s="422"/>
      <c r="AG167" s="423"/>
      <c r="AH167" s="423">
        <v>30</v>
      </c>
      <c r="AI167" s="423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  <c r="AML167"/>
    </row>
    <row r="168" spans="1:1026" ht="27" customHeight="1" x14ac:dyDescent="0.2">
      <c r="A168" s="345" t="s">
        <v>123</v>
      </c>
      <c r="B168" s="26" t="s">
        <v>311</v>
      </c>
      <c r="C168" s="202"/>
      <c r="D168" s="87" t="s">
        <v>281</v>
      </c>
      <c r="E168" s="228">
        <v>45</v>
      </c>
      <c r="F168" s="644" t="s">
        <v>383</v>
      </c>
      <c r="G168" s="229">
        <v>5</v>
      </c>
      <c r="H168" s="228">
        <v>15</v>
      </c>
      <c r="I168" s="231"/>
      <c r="J168" s="231">
        <v>30</v>
      </c>
      <c r="K168" s="722"/>
      <c r="L168" s="722"/>
      <c r="M168" s="722"/>
      <c r="N168" s="722"/>
      <c r="O168" s="218"/>
      <c r="P168" s="266"/>
      <c r="Q168" s="267"/>
      <c r="R168" s="267"/>
      <c r="S168" s="268"/>
      <c r="T168" s="213"/>
      <c r="U168" s="722"/>
      <c r="V168" s="722"/>
      <c r="W168" s="218"/>
      <c r="X168" s="269"/>
      <c r="Y168" s="270"/>
      <c r="Z168" s="270"/>
      <c r="AA168" s="271"/>
      <c r="AB168" s="426"/>
      <c r="AC168" s="423"/>
      <c r="AD168" s="423"/>
      <c r="AE168" s="499"/>
      <c r="AF168" s="125"/>
      <c r="AG168" s="128"/>
      <c r="AH168" s="128">
        <v>15</v>
      </c>
      <c r="AI168" s="128">
        <v>30</v>
      </c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  <c r="AML168"/>
    </row>
    <row r="169" spans="1:1026" ht="15.6" customHeight="1" x14ac:dyDescent="0.2">
      <c r="A169" s="658" t="s">
        <v>125</v>
      </c>
      <c r="B169" s="26" t="s">
        <v>312</v>
      </c>
      <c r="C169" s="202"/>
      <c r="D169" s="87" t="s">
        <v>162</v>
      </c>
      <c r="E169" s="228">
        <v>30</v>
      </c>
      <c r="F169" s="644"/>
      <c r="G169" s="229">
        <v>4</v>
      </c>
      <c r="H169" s="228"/>
      <c r="I169" s="231"/>
      <c r="J169" s="231">
        <v>30</v>
      </c>
      <c r="K169" s="722"/>
      <c r="L169" s="722"/>
      <c r="M169" s="722"/>
      <c r="N169" s="722"/>
      <c r="O169" s="218"/>
      <c r="P169" s="266"/>
      <c r="Q169" s="267"/>
      <c r="R169" s="267"/>
      <c r="S169" s="268"/>
      <c r="T169" s="213"/>
      <c r="U169" s="722"/>
      <c r="V169" s="722"/>
      <c r="W169" s="218"/>
      <c r="X169" s="269"/>
      <c r="Y169" s="270"/>
      <c r="Z169" s="270"/>
      <c r="AA169" s="271"/>
      <c r="AB169" s="426"/>
      <c r="AC169" s="423"/>
      <c r="AD169" s="423"/>
      <c r="AE169" s="499"/>
      <c r="AF169" s="125"/>
      <c r="AG169" s="128"/>
      <c r="AH169" s="128"/>
      <c r="AI169" s="128">
        <v>30</v>
      </c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  <c r="AML169"/>
    </row>
    <row r="170" spans="1:1026" ht="13.7" customHeight="1" x14ac:dyDescent="0.2">
      <c r="A170" s="679" t="s">
        <v>381</v>
      </c>
      <c r="B170" s="26" t="s">
        <v>313</v>
      </c>
      <c r="C170" s="70" t="s">
        <v>162</v>
      </c>
      <c r="D170" s="729" t="s">
        <v>162</v>
      </c>
      <c r="E170" s="213">
        <v>120</v>
      </c>
      <c r="F170" s="643" t="s">
        <v>344</v>
      </c>
      <c r="G170" s="762">
        <v>8</v>
      </c>
      <c r="H170" s="213"/>
      <c r="I170" s="722"/>
      <c r="J170" s="722"/>
      <c r="K170" s="722"/>
      <c r="L170" s="722"/>
      <c r="M170" s="722"/>
      <c r="N170" s="722"/>
      <c r="O170" s="218">
        <v>120</v>
      </c>
      <c r="P170" s="266"/>
      <c r="Q170" s="267"/>
      <c r="R170" s="267"/>
      <c r="S170" s="268"/>
      <c r="T170" s="213"/>
      <c r="U170" s="722"/>
      <c r="V170" s="722"/>
      <c r="W170" s="218"/>
      <c r="X170" s="269"/>
      <c r="Y170" s="270"/>
      <c r="Z170" s="270"/>
      <c r="AA170" s="271"/>
      <c r="AB170" s="403"/>
      <c r="AC170" s="128"/>
      <c r="AD170" s="423">
        <v>60</v>
      </c>
      <c r="AE170" s="124"/>
      <c r="AF170" s="422">
        <v>60</v>
      </c>
      <c r="AG170" s="128"/>
      <c r="AH170" s="423"/>
      <c r="AI170" s="128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  <c r="AML170"/>
    </row>
    <row r="171" spans="1:1026" ht="9" customHeight="1" thickBot="1" x14ac:dyDescent="0.25">
      <c r="A171" s="726"/>
      <c r="B171" s="273"/>
      <c r="C171" s="70"/>
      <c r="D171" s="69"/>
      <c r="E171" s="721"/>
      <c r="F171" s="643"/>
      <c r="G171" s="723"/>
      <c r="H171" s="213"/>
      <c r="I171" s="722"/>
      <c r="J171" s="722"/>
      <c r="K171" s="722"/>
      <c r="L171" s="722"/>
      <c r="M171" s="722"/>
      <c r="N171" s="722"/>
      <c r="O171" s="218"/>
      <c r="P171" s="266"/>
      <c r="Q171" s="267"/>
      <c r="R171" s="267"/>
      <c r="S171" s="268"/>
      <c r="T171" s="213"/>
      <c r="U171" s="722"/>
      <c r="V171" s="722"/>
      <c r="W171" s="218"/>
      <c r="X171" s="269"/>
      <c r="Y171" s="270"/>
      <c r="Z171" s="270"/>
      <c r="AA171" s="271"/>
      <c r="AB171" s="403"/>
      <c r="AC171" s="128"/>
      <c r="AD171" s="128"/>
      <c r="AE171" s="124"/>
      <c r="AF171" s="125"/>
      <c r="AG171" s="128"/>
      <c r="AH171" s="128"/>
      <c r="AI171" s="128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  <c r="AML171"/>
    </row>
    <row r="172" spans="1:1026" ht="1.35" hidden="1" customHeight="1" thickBot="1" x14ac:dyDescent="0.25">
      <c r="A172" s="726"/>
      <c r="B172" s="273"/>
      <c r="C172" s="212"/>
      <c r="D172" s="274"/>
      <c r="E172" s="721"/>
      <c r="F172" s="643"/>
      <c r="G172" s="723"/>
      <c r="H172" s="213"/>
      <c r="I172" s="722"/>
      <c r="J172" s="722"/>
      <c r="K172" s="722"/>
      <c r="L172" s="722"/>
      <c r="M172" s="722"/>
      <c r="N172" s="722"/>
      <c r="O172" s="218"/>
      <c r="P172" s="266"/>
      <c r="Q172" s="267"/>
      <c r="R172" s="267"/>
      <c r="S172" s="268"/>
      <c r="T172" s="213"/>
      <c r="U172" s="722"/>
      <c r="V172" s="722"/>
      <c r="W172" s="218"/>
      <c r="X172" s="269"/>
      <c r="Y172" s="270"/>
      <c r="Z172" s="270"/>
      <c r="AA172" s="271"/>
      <c r="AB172" s="403"/>
      <c r="AC172" s="128"/>
      <c r="AD172" s="128"/>
      <c r="AE172" s="124"/>
      <c r="AF172" s="125"/>
      <c r="AG172" s="128"/>
      <c r="AH172" s="128"/>
      <c r="AI172" s="128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  <c r="AML172"/>
    </row>
    <row r="173" spans="1:1026" ht="10.7" hidden="1" customHeight="1" thickBot="1" x14ac:dyDescent="0.25">
      <c r="A173" s="726"/>
      <c r="B173" s="273"/>
      <c r="C173" s="212"/>
      <c r="D173" s="274"/>
      <c r="E173" s="266"/>
      <c r="F173" s="646"/>
      <c r="G173" s="268"/>
      <c r="H173" s="213"/>
      <c r="I173" s="722"/>
      <c r="J173" s="722"/>
      <c r="K173" s="722"/>
      <c r="L173" s="722"/>
      <c r="M173" s="722"/>
      <c r="N173" s="722"/>
      <c r="O173" s="218"/>
      <c r="P173" s="266"/>
      <c r="Q173" s="267"/>
      <c r="R173" s="267"/>
      <c r="S173" s="268"/>
      <c r="T173" s="213"/>
      <c r="U173" s="722"/>
      <c r="V173" s="722"/>
      <c r="W173" s="218"/>
      <c r="X173" s="269"/>
      <c r="Y173" s="270"/>
      <c r="Z173" s="270"/>
      <c r="AA173" s="271"/>
      <c r="AB173" s="403"/>
      <c r="AC173" s="128"/>
      <c r="AD173" s="128"/>
      <c r="AE173" s="124"/>
      <c r="AF173" s="125"/>
      <c r="AG173" s="128"/>
      <c r="AH173" s="128"/>
      <c r="AI173" s="128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  <c r="AML173"/>
    </row>
    <row r="174" spans="1:1026" ht="5.45" hidden="1" customHeight="1" thickBot="1" x14ac:dyDescent="0.25">
      <c r="A174" s="726"/>
      <c r="B174" s="727"/>
      <c r="C174" s="212"/>
      <c r="D174" s="274"/>
      <c r="E174" s="721"/>
      <c r="F174" s="643"/>
      <c r="G174" s="723"/>
      <c r="H174" s="213"/>
      <c r="I174" s="722"/>
      <c r="J174" s="722"/>
      <c r="K174" s="722"/>
      <c r="L174" s="722"/>
      <c r="M174" s="722"/>
      <c r="N174" s="722"/>
      <c r="O174" s="218"/>
      <c r="P174" s="721"/>
      <c r="Q174" s="722"/>
      <c r="R174" s="722"/>
      <c r="S174" s="723"/>
      <c r="T174" s="213"/>
      <c r="U174" s="722"/>
      <c r="V174" s="722"/>
      <c r="W174" s="218"/>
      <c r="X174" s="724"/>
      <c r="Y174" s="725"/>
      <c r="Z174" s="725"/>
      <c r="AA174" s="221"/>
      <c r="AB174" s="134"/>
      <c r="AC174" s="129"/>
      <c r="AD174" s="129"/>
      <c r="AE174" s="126"/>
      <c r="AF174" s="132"/>
      <c r="AG174" s="129"/>
      <c r="AH174" s="129"/>
      <c r="AI174" s="129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  <c r="AML174"/>
    </row>
    <row r="175" spans="1:1026" ht="11.1" hidden="1" customHeight="1" x14ac:dyDescent="0.2">
      <c r="A175" s="726"/>
      <c r="B175" s="727"/>
      <c r="C175" s="212"/>
      <c r="D175" s="274"/>
      <c r="E175" s="721"/>
      <c r="F175" s="643"/>
      <c r="G175" s="723"/>
      <c r="H175" s="213"/>
      <c r="I175" s="722"/>
      <c r="J175" s="722"/>
      <c r="K175" s="722"/>
      <c r="L175" s="722"/>
      <c r="M175" s="722"/>
      <c r="N175" s="722"/>
      <c r="O175" s="218"/>
      <c r="P175" s="721"/>
      <c r="Q175" s="722"/>
      <c r="R175" s="722"/>
      <c r="S175" s="723"/>
      <c r="T175" s="213"/>
      <c r="U175" s="722"/>
      <c r="V175" s="722"/>
      <c r="W175" s="218"/>
      <c r="X175" s="724"/>
      <c r="Y175" s="725"/>
      <c r="Z175" s="725"/>
      <c r="AA175" s="221"/>
      <c r="AB175" s="134"/>
      <c r="AC175" s="129"/>
      <c r="AD175" s="129"/>
      <c r="AE175" s="126"/>
      <c r="AF175" s="132"/>
      <c r="AG175" s="129"/>
      <c r="AH175" s="129"/>
      <c r="AI175" s="129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  <c r="AML175"/>
    </row>
    <row r="176" spans="1:1026" ht="11.1" hidden="1" customHeight="1" x14ac:dyDescent="0.2">
      <c r="A176" s="726"/>
      <c r="B176" s="727"/>
      <c r="C176" s="212"/>
      <c r="D176" s="274"/>
      <c r="E176" s="721"/>
      <c r="F176" s="643"/>
      <c r="G176" s="723"/>
      <c r="H176" s="213"/>
      <c r="I176" s="722"/>
      <c r="J176" s="722"/>
      <c r="K176" s="722"/>
      <c r="L176" s="722"/>
      <c r="M176" s="722"/>
      <c r="N176" s="722"/>
      <c r="O176" s="218"/>
      <c r="P176" s="721"/>
      <c r="Q176" s="722"/>
      <c r="R176" s="722"/>
      <c r="S176" s="723"/>
      <c r="T176" s="213"/>
      <c r="U176" s="722"/>
      <c r="V176" s="722"/>
      <c r="W176" s="218"/>
      <c r="X176" s="724"/>
      <c r="Y176" s="725"/>
      <c r="Z176" s="725"/>
      <c r="AA176" s="221"/>
      <c r="AB176" s="134"/>
      <c r="AC176" s="129"/>
      <c r="AD176" s="129"/>
      <c r="AE176" s="126"/>
      <c r="AF176" s="132"/>
      <c r="AG176" s="129"/>
      <c r="AH176" s="129"/>
      <c r="AI176" s="129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  <c r="AML176"/>
    </row>
    <row r="177" spans="1:1026" ht="11.1" hidden="1" customHeight="1" x14ac:dyDescent="0.2">
      <c r="A177" s="726"/>
      <c r="B177" s="727"/>
      <c r="C177" s="212"/>
      <c r="D177" s="274"/>
      <c r="E177" s="721"/>
      <c r="F177" s="643"/>
      <c r="G177" s="723"/>
      <c r="H177" s="213"/>
      <c r="I177" s="722"/>
      <c r="J177" s="722"/>
      <c r="K177" s="722"/>
      <c r="L177" s="722"/>
      <c r="M177" s="722"/>
      <c r="N177" s="722"/>
      <c r="O177" s="218"/>
      <c r="P177" s="721"/>
      <c r="Q177" s="722"/>
      <c r="R177" s="722"/>
      <c r="S177" s="723"/>
      <c r="T177" s="213"/>
      <c r="U177" s="722"/>
      <c r="V177" s="722"/>
      <c r="W177" s="218"/>
      <c r="X177" s="724"/>
      <c r="Y177" s="725"/>
      <c r="Z177" s="725"/>
      <c r="AA177" s="221"/>
      <c r="AB177" s="134"/>
      <c r="AC177" s="129"/>
      <c r="AD177" s="129"/>
      <c r="AE177" s="126"/>
      <c r="AF177" s="132"/>
      <c r="AG177" s="129"/>
      <c r="AH177" s="129"/>
      <c r="AI177" s="129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</row>
    <row r="178" spans="1:1026" ht="11.1" hidden="1" customHeight="1" x14ac:dyDescent="0.2">
      <c r="A178" s="726"/>
      <c r="B178" s="727"/>
      <c r="C178" s="212"/>
      <c r="D178" s="274"/>
      <c r="E178" s="721"/>
      <c r="F178" s="643"/>
      <c r="G178" s="723"/>
      <c r="H178" s="213"/>
      <c r="I178" s="722"/>
      <c r="J178" s="722"/>
      <c r="K178" s="722"/>
      <c r="L178" s="722"/>
      <c r="M178" s="722"/>
      <c r="N178" s="722"/>
      <c r="O178" s="218"/>
      <c r="P178" s="721"/>
      <c r="Q178" s="722"/>
      <c r="R178" s="722"/>
      <c r="S178" s="723"/>
      <c r="T178" s="213"/>
      <c r="U178" s="722"/>
      <c r="V178" s="722"/>
      <c r="W178" s="218"/>
      <c r="X178" s="724"/>
      <c r="Y178" s="725"/>
      <c r="Z178" s="725"/>
      <c r="AA178" s="221"/>
      <c r="AB178" s="134"/>
      <c r="AC178" s="129"/>
      <c r="AD178" s="129"/>
      <c r="AE178" s="126"/>
      <c r="AF178" s="132"/>
      <c r="AG178" s="129"/>
      <c r="AH178" s="129"/>
      <c r="AI178" s="129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  <c r="AML178"/>
    </row>
    <row r="179" spans="1:1026" ht="11.1" hidden="1" customHeight="1" x14ac:dyDescent="0.2">
      <c r="A179" s="726"/>
      <c r="B179" s="727"/>
      <c r="C179" s="212"/>
      <c r="D179" s="274"/>
      <c r="E179" s="721"/>
      <c r="F179" s="643"/>
      <c r="G179" s="723"/>
      <c r="H179" s="213"/>
      <c r="I179" s="722"/>
      <c r="J179" s="722"/>
      <c r="K179" s="722"/>
      <c r="L179" s="722"/>
      <c r="M179" s="722"/>
      <c r="N179" s="722"/>
      <c r="O179" s="218"/>
      <c r="P179" s="721"/>
      <c r="Q179" s="722"/>
      <c r="R179" s="722"/>
      <c r="S179" s="723"/>
      <c r="T179" s="213"/>
      <c r="U179" s="722"/>
      <c r="V179" s="722"/>
      <c r="W179" s="218"/>
      <c r="X179" s="724"/>
      <c r="Y179" s="725"/>
      <c r="Z179" s="725"/>
      <c r="AA179" s="221"/>
      <c r="AB179" s="134"/>
      <c r="AC179" s="129"/>
      <c r="AD179" s="129"/>
      <c r="AE179" s="126"/>
      <c r="AF179" s="132"/>
      <c r="AG179" s="129"/>
      <c r="AH179" s="129"/>
      <c r="AI179" s="12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  <c r="AML179"/>
    </row>
    <row r="180" spans="1:1026" ht="11.1" hidden="1" customHeight="1" x14ac:dyDescent="0.2">
      <c r="A180" s="726"/>
      <c r="B180" s="727"/>
      <c r="C180" s="212"/>
      <c r="D180" s="274"/>
      <c r="E180" s="721"/>
      <c r="F180" s="643"/>
      <c r="G180" s="723"/>
      <c r="H180" s="213"/>
      <c r="I180" s="722"/>
      <c r="J180" s="722"/>
      <c r="K180" s="722"/>
      <c r="L180" s="722"/>
      <c r="M180" s="722"/>
      <c r="N180" s="722"/>
      <c r="O180" s="218"/>
      <c r="P180" s="721"/>
      <c r="Q180" s="722"/>
      <c r="R180" s="722"/>
      <c r="S180" s="723"/>
      <c r="T180" s="213"/>
      <c r="U180" s="722"/>
      <c r="V180" s="722"/>
      <c r="W180" s="218"/>
      <c r="X180" s="724"/>
      <c r="Y180" s="725"/>
      <c r="Z180" s="725"/>
      <c r="AA180" s="221"/>
      <c r="AB180" s="134"/>
      <c r="AC180" s="129"/>
      <c r="AD180" s="129"/>
      <c r="AE180" s="126"/>
      <c r="AF180" s="132"/>
      <c r="AG180" s="129"/>
      <c r="AH180" s="129"/>
      <c r="AI180" s="129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</row>
    <row r="181" spans="1:1026" ht="11.1" hidden="1" customHeight="1" x14ac:dyDescent="0.2">
      <c r="A181" s="726"/>
      <c r="B181" s="727"/>
      <c r="C181" s="212"/>
      <c r="D181" s="274"/>
      <c r="E181" s="721"/>
      <c r="F181" s="643"/>
      <c r="G181" s="723"/>
      <c r="H181" s="213"/>
      <c r="I181" s="722"/>
      <c r="J181" s="722"/>
      <c r="K181" s="722"/>
      <c r="L181" s="722"/>
      <c r="M181" s="722"/>
      <c r="N181" s="722"/>
      <c r="O181" s="218"/>
      <c r="P181" s="721"/>
      <c r="Q181" s="722"/>
      <c r="R181" s="722"/>
      <c r="S181" s="723"/>
      <c r="T181" s="213"/>
      <c r="U181" s="722"/>
      <c r="V181" s="722"/>
      <c r="W181" s="218"/>
      <c r="X181" s="724"/>
      <c r="Y181" s="725"/>
      <c r="Z181" s="725"/>
      <c r="AA181" s="221"/>
      <c r="AB181" s="134"/>
      <c r="AC181" s="129"/>
      <c r="AD181" s="129"/>
      <c r="AE181" s="126"/>
      <c r="AF181" s="132"/>
      <c r="AG181" s="129"/>
      <c r="AH181" s="129"/>
      <c r="AI181" s="129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  <c r="AML181"/>
    </row>
    <row r="182" spans="1:1026" ht="11.1" hidden="1" customHeight="1" x14ac:dyDescent="0.2">
      <c r="A182" s="726"/>
      <c r="B182" s="727"/>
      <c r="C182" s="212"/>
      <c r="D182" s="274"/>
      <c r="E182" s="721"/>
      <c r="F182" s="643"/>
      <c r="G182" s="723"/>
      <c r="H182" s="213"/>
      <c r="I182" s="722"/>
      <c r="J182" s="722"/>
      <c r="K182" s="722"/>
      <c r="L182" s="722"/>
      <c r="M182" s="722"/>
      <c r="N182" s="722"/>
      <c r="O182" s="218"/>
      <c r="P182" s="721"/>
      <c r="Q182" s="722"/>
      <c r="R182" s="722"/>
      <c r="S182" s="723"/>
      <c r="T182" s="213"/>
      <c r="U182" s="722"/>
      <c r="V182" s="722"/>
      <c r="W182" s="218"/>
      <c r="X182" s="724"/>
      <c r="Y182" s="725"/>
      <c r="Z182" s="725"/>
      <c r="AA182" s="221"/>
      <c r="AB182" s="134"/>
      <c r="AC182" s="129"/>
      <c r="AD182" s="129"/>
      <c r="AE182" s="126"/>
      <c r="AF182" s="132"/>
      <c r="AG182" s="129"/>
      <c r="AH182" s="129"/>
      <c r="AI182" s="129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  <c r="AML182"/>
    </row>
    <row r="183" spans="1:1026" ht="11.1" hidden="1" customHeight="1" x14ac:dyDescent="0.2">
      <c r="A183" s="726"/>
      <c r="B183" s="727"/>
      <c r="C183" s="212"/>
      <c r="D183" s="274"/>
      <c r="E183" s="721"/>
      <c r="F183" s="643"/>
      <c r="G183" s="723"/>
      <c r="H183" s="213"/>
      <c r="I183" s="722"/>
      <c r="J183" s="722"/>
      <c r="K183" s="722"/>
      <c r="L183" s="722"/>
      <c r="M183" s="722"/>
      <c r="N183" s="722"/>
      <c r="O183" s="218"/>
      <c r="P183" s="721"/>
      <c r="Q183" s="722"/>
      <c r="R183" s="722"/>
      <c r="S183" s="723"/>
      <c r="T183" s="213"/>
      <c r="U183" s="722"/>
      <c r="V183" s="722"/>
      <c r="W183" s="218"/>
      <c r="X183" s="724"/>
      <c r="Y183" s="725"/>
      <c r="Z183" s="725"/>
      <c r="AA183" s="221"/>
      <c r="AB183" s="134"/>
      <c r="AC183" s="129"/>
      <c r="AD183" s="129"/>
      <c r="AE183" s="126"/>
      <c r="AF183" s="132"/>
      <c r="AG183" s="129"/>
      <c r="AH183" s="129"/>
      <c r="AI183" s="129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  <c r="AML183"/>
    </row>
    <row r="184" spans="1:1026" ht="11.1" hidden="1" customHeight="1" x14ac:dyDescent="0.2">
      <c r="A184" s="726"/>
      <c r="B184" s="727"/>
      <c r="C184" s="212"/>
      <c r="D184" s="274"/>
      <c r="E184" s="721"/>
      <c r="F184" s="643"/>
      <c r="G184" s="723"/>
      <c r="H184" s="213"/>
      <c r="I184" s="722"/>
      <c r="J184" s="722"/>
      <c r="K184" s="722"/>
      <c r="L184" s="722"/>
      <c r="M184" s="722"/>
      <c r="N184" s="722"/>
      <c r="O184" s="218"/>
      <c r="P184" s="721"/>
      <c r="Q184" s="722"/>
      <c r="R184" s="722"/>
      <c r="S184" s="723"/>
      <c r="T184" s="213"/>
      <c r="U184" s="722"/>
      <c r="V184" s="722"/>
      <c r="W184" s="218"/>
      <c r="X184" s="724"/>
      <c r="Y184" s="725"/>
      <c r="Z184" s="725"/>
      <c r="AA184" s="221"/>
      <c r="AB184" s="134"/>
      <c r="AC184" s="129"/>
      <c r="AD184" s="129"/>
      <c r="AE184" s="126"/>
      <c r="AF184" s="132"/>
      <c r="AG184" s="129"/>
      <c r="AH184" s="129"/>
      <c r="AI184" s="129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</row>
    <row r="185" spans="1:1026" ht="11.1" hidden="1" customHeight="1" x14ac:dyDescent="0.2">
      <c r="A185" s="726"/>
      <c r="B185" s="727"/>
      <c r="C185" s="212"/>
      <c r="D185" s="274"/>
      <c r="E185" s="721"/>
      <c r="F185" s="643"/>
      <c r="G185" s="723"/>
      <c r="H185" s="213"/>
      <c r="I185" s="722"/>
      <c r="J185" s="722"/>
      <c r="K185" s="722"/>
      <c r="L185" s="722"/>
      <c r="M185" s="722"/>
      <c r="N185" s="722"/>
      <c r="O185" s="218"/>
      <c r="P185" s="721"/>
      <c r="Q185" s="722"/>
      <c r="R185" s="722"/>
      <c r="S185" s="723"/>
      <c r="T185" s="213"/>
      <c r="U185" s="722"/>
      <c r="V185" s="722"/>
      <c r="W185" s="218"/>
      <c r="X185" s="724"/>
      <c r="Y185" s="725"/>
      <c r="Z185" s="725"/>
      <c r="AA185" s="221"/>
      <c r="AB185" s="134"/>
      <c r="AC185" s="129"/>
      <c r="AD185" s="129"/>
      <c r="AE185" s="126"/>
      <c r="AF185" s="132"/>
      <c r="AG185" s="129"/>
      <c r="AH185" s="129"/>
      <c r="AI185" s="129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  <c r="AML185"/>
    </row>
    <row r="186" spans="1:1026" ht="11.1" hidden="1" customHeight="1" x14ac:dyDescent="0.2">
      <c r="A186" s="726"/>
      <c r="B186" s="727"/>
      <c r="C186" s="212"/>
      <c r="D186" s="274"/>
      <c r="E186" s="721"/>
      <c r="F186" s="643"/>
      <c r="G186" s="723"/>
      <c r="H186" s="213"/>
      <c r="I186" s="722"/>
      <c r="J186" s="722"/>
      <c r="K186" s="722"/>
      <c r="L186" s="722"/>
      <c r="M186" s="722"/>
      <c r="N186" s="722"/>
      <c r="O186" s="218"/>
      <c r="P186" s="721"/>
      <c r="Q186" s="722"/>
      <c r="R186" s="722"/>
      <c r="S186" s="723"/>
      <c r="T186" s="213"/>
      <c r="U186" s="722"/>
      <c r="V186" s="722"/>
      <c r="W186" s="218"/>
      <c r="X186" s="724"/>
      <c r="Y186" s="725"/>
      <c r="Z186" s="725"/>
      <c r="AA186" s="221"/>
      <c r="AB186" s="134"/>
      <c r="AC186" s="129"/>
      <c r="AD186" s="129"/>
      <c r="AE186" s="126"/>
      <c r="AF186" s="132"/>
      <c r="AG186" s="129"/>
      <c r="AH186" s="129"/>
      <c r="AI186" s="129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  <c r="AML186"/>
    </row>
    <row r="187" spans="1:1026" ht="11.1" hidden="1" customHeight="1" x14ac:dyDescent="0.2">
      <c r="A187" s="726"/>
      <c r="B187" s="727"/>
      <c r="C187" s="212"/>
      <c r="D187" s="274"/>
      <c r="E187" s="721"/>
      <c r="F187" s="643"/>
      <c r="G187" s="723"/>
      <c r="H187" s="213"/>
      <c r="I187" s="722"/>
      <c r="J187" s="722"/>
      <c r="K187" s="722"/>
      <c r="L187" s="722"/>
      <c r="M187" s="722"/>
      <c r="N187" s="722"/>
      <c r="O187" s="218"/>
      <c r="P187" s="721"/>
      <c r="Q187" s="722"/>
      <c r="R187" s="722"/>
      <c r="S187" s="723"/>
      <c r="T187" s="213"/>
      <c r="U187" s="722"/>
      <c r="V187" s="722"/>
      <c r="W187" s="218"/>
      <c r="X187" s="724"/>
      <c r="Y187" s="725"/>
      <c r="Z187" s="725"/>
      <c r="AA187" s="221"/>
      <c r="AB187" s="134"/>
      <c r="AC187" s="129"/>
      <c r="AD187" s="129"/>
      <c r="AE187" s="126"/>
      <c r="AF187" s="132"/>
      <c r="AG187" s="129"/>
      <c r="AH187" s="129"/>
      <c r="AI187" s="129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  <c r="AML187"/>
    </row>
    <row r="188" spans="1:1026" ht="11.1" hidden="1" customHeight="1" x14ac:dyDescent="0.2">
      <c r="A188" s="726"/>
      <c r="B188" s="727"/>
      <c r="C188" s="212"/>
      <c r="D188" s="274"/>
      <c r="E188" s="721"/>
      <c r="F188" s="643"/>
      <c r="G188" s="723"/>
      <c r="H188" s="213"/>
      <c r="I188" s="722"/>
      <c r="J188" s="722"/>
      <c r="K188" s="722"/>
      <c r="L188" s="722"/>
      <c r="M188" s="722"/>
      <c r="N188" s="722"/>
      <c r="O188" s="218"/>
      <c r="P188" s="721"/>
      <c r="Q188" s="722"/>
      <c r="R188" s="722"/>
      <c r="S188" s="723"/>
      <c r="T188" s="213"/>
      <c r="U188" s="722"/>
      <c r="V188" s="722"/>
      <c r="W188" s="218"/>
      <c r="X188" s="724"/>
      <c r="Y188" s="725"/>
      <c r="Z188" s="725"/>
      <c r="AA188" s="221"/>
      <c r="AB188" s="134"/>
      <c r="AC188" s="129"/>
      <c r="AD188" s="129"/>
      <c r="AE188" s="126"/>
      <c r="AF188" s="132"/>
      <c r="AG188" s="129"/>
      <c r="AH188" s="129"/>
      <c r="AI188" s="129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  <c r="AML188"/>
    </row>
    <row r="189" spans="1:1026" ht="11.1" hidden="1" customHeight="1" x14ac:dyDescent="0.2">
      <c r="A189" s="726"/>
      <c r="B189" s="727"/>
      <c r="C189" s="212"/>
      <c r="D189" s="274"/>
      <c r="E189" s="721"/>
      <c r="F189" s="643"/>
      <c r="G189" s="723"/>
      <c r="H189" s="213"/>
      <c r="I189" s="722"/>
      <c r="J189" s="722"/>
      <c r="K189" s="722"/>
      <c r="L189" s="722"/>
      <c r="M189" s="722"/>
      <c r="N189" s="722"/>
      <c r="O189" s="218"/>
      <c r="P189" s="721"/>
      <c r="Q189" s="722"/>
      <c r="R189" s="722"/>
      <c r="S189" s="723"/>
      <c r="T189" s="213"/>
      <c r="U189" s="722"/>
      <c r="V189" s="722"/>
      <c r="W189" s="218"/>
      <c r="X189" s="724"/>
      <c r="Y189" s="725"/>
      <c r="Z189" s="725"/>
      <c r="AA189" s="221"/>
      <c r="AB189" s="134"/>
      <c r="AC189" s="129"/>
      <c r="AD189" s="129"/>
      <c r="AE189" s="126"/>
      <c r="AF189" s="132"/>
      <c r="AG189" s="129"/>
      <c r="AH189" s="129"/>
      <c r="AI189" s="12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  <c r="AML189"/>
    </row>
    <row r="190" spans="1:1026" ht="11.1" hidden="1" customHeight="1" x14ac:dyDescent="0.2">
      <c r="A190" s="726"/>
      <c r="B190" s="727"/>
      <c r="C190" s="212"/>
      <c r="D190" s="274"/>
      <c r="E190" s="721"/>
      <c r="F190" s="643"/>
      <c r="G190" s="723"/>
      <c r="H190" s="213"/>
      <c r="I190" s="722"/>
      <c r="J190" s="722"/>
      <c r="K190" s="722"/>
      <c r="L190" s="722"/>
      <c r="M190" s="722"/>
      <c r="N190" s="722"/>
      <c r="O190" s="218"/>
      <c r="P190" s="721"/>
      <c r="Q190" s="722"/>
      <c r="R190" s="722"/>
      <c r="S190" s="723"/>
      <c r="T190" s="213"/>
      <c r="U190" s="722"/>
      <c r="V190" s="722"/>
      <c r="W190" s="218"/>
      <c r="X190" s="724"/>
      <c r="Y190" s="725"/>
      <c r="Z190" s="725"/>
      <c r="AA190" s="221"/>
      <c r="AB190" s="110"/>
      <c r="AC190" s="129"/>
      <c r="AD190" s="129"/>
      <c r="AE190" s="126"/>
      <c r="AF190" s="132"/>
      <c r="AG190" s="129"/>
      <c r="AH190" s="129"/>
      <c r="AI190" s="129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  <c r="AML190"/>
    </row>
    <row r="191" spans="1:1026" ht="12.6" hidden="1" customHeight="1" x14ac:dyDescent="0.2">
      <c r="A191" s="276"/>
      <c r="B191" s="277"/>
      <c r="C191" s="278"/>
      <c r="D191" s="277"/>
      <c r="E191" s="279"/>
      <c r="F191" s="647"/>
      <c r="G191" s="280"/>
      <c r="H191" s="279"/>
      <c r="I191" s="281"/>
      <c r="J191" s="282"/>
      <c r="K191" s="283"/>
      <c r="L191" s="282"/>
      <c r="M191" s="283"/>
      <c r="N191" s="282"/>
      <c r="O191" s="280"/>
      <c r="P191" s="279"/>
      <c r="Q191" s="282"/>
      <c r="R191" s="282"/>
      <c r="S191" s="280"/>
      <c r="T191" s="284"/>
      <c r="U191" s="285"/>
      <c r="V191" s="281"/>
      <c r="W191" s="286"/>
      <c r="X191" s="287"/>
      <c r="Y191" s="281"/>
      <c r="Z191" s="285"/>
      <c r="AA191" s="288"/>
      <c r="AB191" s="81"/>
      <c r="AC191" s="172"/>
      <c r="AD191" s="173"/>
      <c r="AE191" s="131"/>
      <c r="AF191" s="56"/>
      <c r="AG191" s="172"/>
      <c r="AH191" s="173"/>
      <c r="AI191" s="130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  <c r="AML191"/>
    </row>
    <row r="192" spans="1:1026" ht="13.5" hidden="1" thickBot="1" x14ac:dyDescent="0.25">
      <c r="A192" s="225"/>
      <c r="B192" s="226"/>
      <c r="C192" s="227"/>
      <c r="D192" s="226"/>
      <c r="E192" s="228"/>
      <c r="F192" s="644"/>
      <c r="G192" s="229"/>
      <c r="H192" s="228"/>
      <c r="I192" s="230"/>
      <c r="J192" s="231"/>
      <c r="K192" s="231"/>
      <c r="L192" s="231"/>
      <c r="M192" s="231"/>
      <c r="N192" s="231"/>
      <c r="O192" s="229"/>
      <c r="P192" s="228"/>
      <c r="Q192" s="231"/>
      <c r="R192" s="231"/>
      <c r="S192" s="229"/>
      <c r="T192" s="228"/>
      <c r="U192" s="231"/>
      <c r="V192" s="231"/>
      <c r="W192" s="229"/>
      <c r="X192" s="232"/>
      <c r="Y192" s="233"/>
      <c r="Z192" s="233"/>
      <c r="AA192" s="234"/>
      <c r="AB192" s="53"/>
      <c r="AC192" s="172"/>
      <c r="AD192" s="173"/>
      <c r="AE192" s="131"/>
      <c r="AF192" s="56"/>
      <c r="AG192" s="172"/>
      <c r="AH192" s="173"/>
      <c r="AI192" s="130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  <c r="AML192"/>
    </row>
    <row r="193" spans="1:1026" ht="12.75" customHeight="1" thickTop="1" thickBot="1" x14ac:dyDescent="0.25">
      <c r="A193" s="235"/>
      <c r="B193" s="236"/>
      <c r="C193" s="289" t="s">
        <v>357</v>
      </c>
      <c r="D193" s="152" t="s">
        <v>353</v>
      </c>
      <c r="E193" s="711"/>
      <c r="F193" s="261"/>
      <c r="G193" s="714"/>
      <c r="H193" s="711"/>
      <c r="I193" s="241"/>
      <c r="J193" s="241"/>
      <c r="K193" s="241"/>
      <c r="L193" s="241"/>
      <c r="M193" s="241"/>
      <c r="N193" s="241"/>
      <c r="O193" s="714"/>
      <c r="P193" s="711"/>
      <c r="Q193" s="241"/>
      <c r="R193" s="241"/>
      <c r="S193" s="714"/>
      <c r="T193" s="711"/>
      <c r="U193" s="241"/>
      <c r="V193" s="241"/>
      <c r="W193" s="714"/>
      <c r="X193" s="242"/>
      <c r="Y193" s="243"/>
      <c r="Z193" s="243"/>
      <c r="AA193" s="715"/>
      <c r="AB193" s="712"/>
      <c r="AC193" s="182"/>
      <c r="AD193" s="713"/>
      <c r="AE193" s="178"/>
      <c r="AF193" s="176"/>
      <c r="AG193" s="182"/>
      <c r="AH193" s="713"/>
      <c r="AI193" s="179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  <c r="AML193"/>
    </row>
    <row r="194" spans="1:1026" ht="14.25" thickTop="1" thickBot="1" x14ac:dyDescent="0.25">
      <c r="A194" s="174"/>
      <c r="B194" s="175"/>
      <c r="C194" s="731"/>
      <c r="D194" s="732"/>
      <c r="E194" s="710"/>
      <c r="F194" s="312"/>
      <c r="G194" s="156"/>
      <c r="H194" s="177"/>
      <c r="I194" s="155"/>
      <c r="J194" s="155"/>
      <c r="K194" s="155"/>
      <c r="L194" s="155"/>
      <c r="M194" s="155"/>
      <c r="N194" s="155"/>
      <c r="O194" s="156"/>
      <c r="P194" s="177"/>
      <c r="Q194" s="155"/>
      <c r="R194" s="155"/>
      <c r="S194" s="156"/>
      <c r="T194" s="177"/>
      <c r="U194" s="155"/>
      <c r="V194" s="155"/>
      <c r="W194" s="156"/>
      <c r="X194" s="290"/>
      <c r="Y194" s="40"/>
      <c r="Z194" s="40"/>
      <c r="AA194" s="42"/>
      <c r="AB194" s="53"/>
      <c r="AC194" s="172"/>
      <c r="AD194" s="173"/>
      <c r="AE194" s="131"/>
      <c r="AF194" s="56"/>
      <c r="AG194" s="172"/>
      <c r="AH194" s="173"/>
      <c r="AI194" s="130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  <c r="AML194"/>
    </row>
    <row r="195" spans="1:1026" ht="19.5" customHeight="1" thickTop="1" thickBot="1" x14ac:dyDescent="0.25">
      <c r="A195" s="291" t="s">
        <v>126</v>
      </c>
      <c r="B195" s="277"/>
      <c r="C195" s="730"/>
      <c r="D195" s="292"/>
      <c r="E195" s="293">
        <f t="shared" ref="E195:O195" si="8">SUM(E154:E193)</f>
        <v>810</v>
      </c>
      <c r="F195" s="648"/>
      <c r="G195" s="294"/>
      <c r="H195" s="293">
        <f t="shared" si="8"/>
        <v>285</v>
      </c>
      <c r="I195" s="295">
        <f t="shared" si="8"/>
        <v>60</v>
      </c>
      <c r="J195" s="295">
        <f t="shared" si="8"/>
        <v>345</v>
      </c>
      <c r="K195" s="295">
        <f t="shared" si="8"/>
        <v>0</v>
      </c>
      <c r="L195" s="295">
        <f t="shared" si="8"/>
        <v>0</v>
      </c>
      <c r="M195" s="295">
        <f t="shared" si="8"/>
        <v>0</v>
      </c>
      <c r="N195" s="295">
        <f t="shared" si="8"/>
        <v>0</v>
      </c>
      <c r="O195" s="701">
        <f t="shared" si="8"/>
        <v>120</v>
      </c>
      <c r="P195" s="794">
        <f>SUM(P154:P193,Q154:Q193)</f>
        <v>0</v>
      </c>
      <c r="Q195" s="795"/>
      <c r="R195" s="796">
        <f>SUM(R154:R193,S154:S193)</f>
        <v>0</v>
      </c>
      <c r="S195" s="797"/>
      <c r="T195" s="854">
        <f>SUM(T154:T193,U154:U193)</f>
        <v>0</v>
      </c>
      <c r="U195" s="854"/>
      <c r="V195" s="855">
        <f>SUM(V154:V193,W154:W193)</f>
        <v>0</v>
      </c>
      <c r="W195" s="855"/>
      <c r="X195" s="852">
        <f>SUM(X154:X193,Y154:Y193)</f>
        <v>0</v>
      </c>
      <c r="Y195" s="852"/>
      <c r="Z195" s="853">
        <f>SUM(Z154:Z193,AA154:AA193)</f>
        <v>0</v>
      </c>
      <c r="AA195" s="853"/>
      <c r="AB195" s="879">
        <f>SUM(AB154:AB193,AC154:AC193)</f>
        <v>210</v>
      </c>
      <c r="AC195" s="879"/>
      <c r="AD195" s="880">
        <f>SUM(AD154:AD193,AE154:AE193)</f>
        <v>225</v>
      </c>
      <c r="AE195" s="880"/>
      <c r="AF195" s="879">
        <f>SUM(AF154:AF193,AG154:AG193)</f>
        <v>210</v>
      </c>
      <c r="AG195" s="879"/>
      <c r="AH195" s="881">
        <f>SUM(AH154:AH193,AI154:AI193)</f>
        <v>165</v>
      </c>
      <c r="AI195" s="881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</row>
    <row r="196" spans="1:1026" ht="19.5" customHeight="1" thickTop="1" thickBot="1" x14ac:dyDescent="0.25">
      <c r="A196" s="296" t="s">
        <v>127</v>
      </c>
      <c r="B196" s="246"/>
      <c r="C196" s="289"/>
      <c r="D196" s="152"/>
      <c r="E196" s="177"/>
      <c r="F196" s="312"/>
      <c r="G196" s="156">
        <f>SUM(G154:G193)</f>
        <v>70</v>
      </c>
      <c r="H196" s="177"/>
      <c r="I196" s="150"/>
      <c r="J196" s="155"/>
      <c r="K196" s="155"/>
      <c r="L196" s="155"/>
      <c r="M196" s="155"/>
      <c r="N196" s="155"/>
      <c r="O196" s="156"/>
      <c r="P196" s="798">
        <v>0</v>
      </c>
      <c r="Q196" s="799"/>
      <c r="R196" s="800">
        <v>0</v>
      </c>
      <c r="S196" s="801"/>
      <c r="T196" s="884">
        <v>0</v>
      </c>
      <c r="U196" s="884"/>
      <c r="V196" s="880">
        <v>0</v>
      </c>
      <c r="W196" s="880"/>
      <c r="X196" s="885">
        <v>0</v>
      </c>
      <c r="Y196" s="885"/>
      <c r="Z196" s="886">
        <v>0</v>
      </c>
      <c r="AA196" s="886"/>
      <c r="AB196" s="879">
        <f t="shared" ref="AB196" si="9">SUM(G154:G158)</f>
        <v>19</v>
      </c>
      <c r="AC196" s="879"/>
      <c r="AD196" s="880">
        <f>SUM(G159:G162,4)</f>
        <v>18</v>
      </c>
      <c r="AE196" s="880"/>
      <c r="AF196" s="879">
        <f>SUM(G163:G165,4)</f>
        <v>16</v>
      </c>
      <c r="AG196" s="879"/>
      <c r="AH196" s="881">
        <f>SUM(G166:G169)</f>
        <v>17</v>
      </c>
      <c r="AI196" s="881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  <c r="AML196"/>
    </row>
    <row r="197" spans="1:1026" s="260" customFormat="1" ht="18.75" customHeight="1" thickTop="1" thickBot="1" x14ac:dyDescent="0.25">
      <c r="A197" s="296" t="s">
        <v>87</v>
      </c>
      <c r="B197" s="246"/>
      <c r="C197" s="289">
        <v>5</v>
      </c>
      <c r="D197" s="152">
        <v>3</v>
      </c>
      <c r="E197" s="177"/>
      <c r="F197" s="312"/>
      <c r="G197" s="156"/>
      <c r="H197" s="177"/>
      <c r="I197" s="150"/>
      <c r="J197" s="155"/>
      <c r="K197" s="155"/>
      <c r="L197" s="155"/>
      <c r="M197" s="155"/>
      <c r="N197" s="155"/>
      <c r="O197" s="156"/>
      <c r="P197" s="798"/>
      <c r="Q197" s="799"/>
      <c r="R197" s="800"/>
      <c r="S197" s="801"/>
      <c r="T197" s="884"/>
      <c r="U197" s="884"/>
      <c r="V197" s="880"/>
      <c r="W197" s="880"/>
      <c r="X197" s="885"/>
      <c r="Y197" s="885"/>
      <c r="Z197" s="886"/>
      <c r="AA197" s="886"/>
      <c r="AB197" s="879">
        <v>4</v>
      </c>
      <c r="AC197" s="879"/>
      <c r="AD197" s="880">
        <v>2</v>
      </c>
      <c r="AE197" s="880"/>
      <c r="AF197" s="879">
        <v>1</v>
      </c>
      <c r="AG197" s="879"/>
      <c r="AH197" s="881">
        <v>1</v>
      </c>
      <c r="AI197" s="881"/>
    </row>
    <row r="198" spans="1:1026" ht="25.5" customHeight="1" thickTop="1" thickBot="1" x14ac:dyDescent="0.25">
      <c r="A198" s="887" t="s">
        <v>346</v>
      </c>
      <c r="B198" s="888" t="s">
        <v>4</v>
      </c>
      <c r="C198" s="889" t="s">
        <v>5</v>
      </c>
      <c r="D198" s="889"/>
      <c r="E198" s="890" t="s">
        <v>6</v>
      </c>
      <c r="F198" s="903" t="s">
        <v>332</v>
      </c>
      <c r="G198" s="891" t="s">
        <v>7</v>
      </c>
      <c r="H198" s="892" t="s">
        <v>8</v>
      </c>
      <c r="I198" s="892"/>
      <c r="J198" s="892"/>
      <c r="K198" s="892"/>
      <c r="L198" s="892"/>
      <c r="M198" s="892"/>
      <c r="N198" s="892"/>
      <c r="O198" s="892"/>
      <c r="P198" s="893" t="s">
        <v>9</v>
      </c>
      <c r="Q198" s="893"/>
      <c r="R198" s="893"/>
      <c r="S198" s="893"/>
      <c r="T198" s="893" t="s">
        <v>10</v>
      </c>
      <c r="U198" s="893"/>
      <c r="V198" s="893"/>
      <c r="W198" s="893"/>
      <c r="X198" s="894" t="s">
        <v>11</v>
      </c>
      <c r="Y198" s="894"/>
      <c r="Z198" s="894"/>
      <c r="AA198" s="894"/>
      <c r="AB198" s="907" t="s">
        <v>128</v>
      </c>
      <c r="AC198" s="907"/>
      <c r="AD198" s="907"/>
      <c r="AE198" s="907"/>
      <c r="AF198" s="908" t="s">
        <v>129</v>
      </c>
      <c r="AG198" s="908"/>
      <c r="AH198" s="908"/>
      <c r="AI198" s="90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  <c r="AML198"/>
    </row>
    <row r="199" spans="1:1026" ht="10.35" customHeight="1" thickTop="1" thickBot="1" x14ac:dyDescent="0.25">
      <c r="A199" s="887"/>
      <c r="B199" s="888"/>
      <c r="C199" s="895" t="s">
        <v>14</v>
      </c>
      <c r="D199" s="896" t="s">
        <v>15</v>
      </c>
      <c r="E199" s="890"/>
      <c r="F199" s="904"/>
      <c r="G199" s="891"/>
      <c r="H199" s="897" t="s">
        <v>16</v>
      </c>
      <c r="I199" s="898" t="s">
        <v>17</v>
      </c>
      <c r="J199" s="899" t="s">
        <v>18</v>
      </c>
      <c r="K199" s="899"/>
      <c r="L199" s="899"/>
      <c r="M199" s="898" t="s">
        <v>19</v>
      </c>
      <c r="N199" s="898" t="s">
        <v>20</v>
      </c>
      <c r="O199" s="900" t="s">
        <v>21</v>
      </c>
      <c r="P199" s="901" t="s">
        <v>22</v>
      </c>
      <c r="Q199" s="901"/>
      <c r="R199" s="902" t="s">
        <v>23</v>
      </c>
      <c r="S199" s="902"/>
      <c r="T199" s="901" t="s">
        <v>24</v>
      </c>
      <c r="U199" s="901"/>
      <c r="V199" s="902" t="s">
        <v>25</v>
      </c>
      <c r="W199" s="902"/>
      <c r="X199" s="901" t="s">
        <v>26</v>
      </c>
      <c r="Y199" s="901"/>
      <c r="Z199" s="909" t="s">
        <v>27</v>
      </c>
      <c r="AA199" s="909"/>
      <c r="AB199" s="910" t="s">
        <v>28</v>
      </c>
      <c r="AC199" s="910"/>
      <c r="AD199" s="911" t="s">
        <v>29</v>
      </c>
      <c r="AE199" s="911"/>
      <c r="AF199" s="910" t="s">
        <v>30</v>
      </c>
      <c r="AG199" s="910"/>
      <c r="AH199" s="912" t="s">
        <v>31</v>
      </c>
      <c r="AI199" s="912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</row>
    <row r="200" spans="1:1026" ht="20.25" customHeight="1" thickTop="1" thickBot="1" x14ac:dyDescent="0.25">
      <c r="A200" s="887"/>
      <c r="B200" s="888"/>
      <c r="C200" s="895"/>
      <c r="D200" s="896"/>
      <c r="E200" s="890"/>
      <c r="F200" s="905"/>
      <c r="G200" s="891"/>
      <c r="H200" s="897"/>
      <c r="I200" s="898"/>
      <c r="J200" s="583" t="s">
        <v>32</v>
      </c>
      <c r="K200" s="583" t="s">
        <v>16</v>
      </c>
      <c r="L200" s="583" t="s">
        <v>19</v>
      </c>
      <c r="M200" s="898"/>
      <c r="N200" s="898"/>
      <c r="O200" s="900"/>
      <c r="P200" s="582" t="s">
        <v>33</v>
      </c>
      <c r="Q200" s="583" t="s">
        <v>18</v>
      </c>
      <c r="R200" s="583" t="s">
        <v>33</v>
      </c>
      <c r="S200" s="584" t="s">
        <v>18</v>
      </c>
      <c r="T200" s="582" t="s">
        <v>33</v>
      </c>
      <c r="U200" s="583" t="s">
        <v>18</v>
      </c>
      <c r="V200" s="583" t="s">
        <v>33</v>
      </c>
      <c r="W200" s="584" t="s">
        <v>18</v>
      </c>
      <c r="X200" s="582" t="s">
        <v>33</v>
      </c>
      <c r="Y200" s="583" t="s">
        <v>18</v>
      </c>
      <c r="Z200" s="583" t="s">
        <v>33</v>
      </c>
      <c r="AA200" s="516" t="s">
        <v>18</v>
      </c>
      <c r="AB200" s="604" t="s">
        <v>33</v>
      </c>
      <c r="AC200" s="605" t="s">
        <v>18</v>
      </c>
      <c r="AD200" s="606" t="s">
        <v>33</v>
      </c>
      <c r="AE200" s="607" t="s">
        <v>18</v>
      </c>
      <c r="AF200" s="608" t="s">
        <v>33</v>
      </c>
      <c r="AG200" s="605" t="s">
        <v>18</v>
      </c>
      <c r="AH200" s="606" t="s">
        <v>33</v>
      </c>
      <c r="AI200" s="606" t="s">
        <v>18</v>
      </c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</row>
    <row r="201" spans="1:1026" ht="22.7" customHeight="1" thickTop="1" x14ac:dyDescent="0.2">
      <c r="A201" s="680" t="s">
        <v>130</v>
      </c>
      <c r="B201" s="26" t="s">
        <v>314</v>
      </c>
      <c r="C201" s="212" t="s">
        <v>280</v>
      </c>
      <c r="D201" s="274"/>
      <c r="E201" s="720">
        <v>60</v>
      </c>
      <c r="F201" s="649" t="s">
        <v>331</v>
      </c>
      <c r="G201" s="717">
        <v>5</v>
      </c>
      <c r="H201" s="213">
        <v>30</v>
      </c>
      <c r="I201" s="722"/>
      <c r="J201" s="722">
        <v>30</v>
      </c>
      <c r="K201" s="231"/>
      <c r="L201" s="231"/>
      <c r="M201" s="231"/>
      <c r="N201" s="231"/>
      <c r="O201" s="229"/>
      <c r="P201" s="228"/>
      <c r="Q201" s="231"/>
      <c r="R201" s="231"/>
      <c r="S201" s="229"/>
      <c r="T201" s="228"/>
      <c r="U201" s="231"/>
      <c r="V201" s="231"/>
      <c r="W201" s="229"/>
      <c r="X201" s="232"/>
      <c r="Y201" s="233"/>
      <c r="Z201" s="233"/>
      <c r="AA201" s="234"/>
      <c r="AB201" s="426">
        <v>30</v>
      </c>
      <c r="AC201" s="423">
        <v>30</v>
      </c>
      <c r="AD201" s="424"/>
      <c r="AE201" s="427"/>
      <c r="AF201" s="422"/>
      <c r="AG201" s="423"/>
      <c r="AH201" s="424"/>
      <c r="AI201" s="424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  <c r="AML201"/>
    </row>
    <row r="202" spans="1:1026" ht="14.25" customHeight="1" x14ac:dyDescent="0.2">
      <c r="A202" s="658" t="s">
        <v>131</v>
      </c>
      <c r="B202" s="26" t="s">
        <v>315</v>
      </c>
      <c r="C202" s="212" t="s">
        <v>160</v>
      </c>
      <c r="D202" s="274"/>
      <c r="E202" s="266">
        <v>30</v>
      </c>
      <c r="F202" s="646"/>
      <c r="G202" s="268">
        <v>3</v>
      </c>
      <c r="H202" s="213">
        <v>30</v>
      </c>
      <c r="I202" s="722"/>
      <c r="J202" s="722"/>
      <c r="K202" s="297"/>
      <c r="L202" s="231"/>
      <c r="M202" s="297"/>
      <c r="N202" s="231"/>
      <c r="O202" s="229"/>
      <c r="P202" s="228"/>
      <c r="Q202" s="231"/>
      <c r="R202" s="231"/>
      <c r="S202" s="229"/>
      <c r="T202" s="228"/>
      <c r="U202" s="231"/>
      <c r="V202" s="231"/>
      <c r="W202" s="229"/>
      <c r="X202" s="232"/>
      <c r="Y202" s="233"/>
      <c r="Z202" s="233"/>
      <c r="AA202" s="234"/>
      <c r="AB202" s="426">
        <v>30</v>
      </c>
      <c r="AC202" s="422"/>
      <c r="AD202" s="424"/>
      <c r="AE202" s="482"/>
      <c r="AF202" s="422"/>
      <c r="AG202" s="422"/>
      <c r="AH202" s="424"/>
      <c r="AI202" s="483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</row>
    <row r="203" spans="1:1026" ht="15" customHeight="1" x14ac:dyDescent="0.2">
      <c r="A203" s="345" t="s">
        <v>132</v>
      </c>
      <c r="B203" s="26" t="s">
        <v>316</v>
      </c>
      <c r="C203" s="212" t="s">
        <v>280</v>
      </c>
      <c r="D203" s="274"/>
      <c r="E203" s="266">
        <v>60</v>
      </c>
      <c r="F203" s="646" t="s">
        <v>331</v>
      </c>
      <c r="G203" s="268">
        <v>5</v>
      </c>
      <c r="H203" s="213">
        <v>30</v>
      </c>
      <c r="I203" s="722"/>
      <c r="J203" s="722">
        <v>30</v>
      </c>
      <c r="K203" s="297"/>
      <c r="L203" s="231"/>
      <c r="M203" s="297"/>
      <c r="N203" s="231"/>
      <c r="O203" s="229"/>
      <c r="P203" s="228"/>
      <c r="Q203" s="231"/>
      <c r="R203" s="231"/>
      <c r="S203" s="229"/>
      <c r="T203" s="228"/>
      <c r="U203" s="231"/>
      <c r="V203" s="231"/>
      <c r="W203" s="229"/>
      <c r="X203" s="232"/>
      <c r="Y203" s="233"/>
      <c r="Z203" s="233"/>
      <c r="AA203" s="234"/>
      <c r="AB203" s="426">
        <v>30</v>
      </c>
      <c r="AC203" s="422">
        <v>30</v>
      </c>
      <c r="AD203" s="424"/>
      <c r="AE203" s="482"/>
      <c r="AF203" s="422"/>
      <c r="AG203" s="422"/>
      <c r="AH203" s="424"/>
      <c r="AI203" s="48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</row>
    <row r="204" spans="1:1026" ht="14.45" customHeight="1" x14ac:dyDescent="0.2">
      <c r="A204" s="345" t="s">
        <v>133</v>
      </c>
      <c r="B204" s="26" t="s">
        <v>317</v>
      </c>
      <c r="C204" s="212" t="s">
        <v>281</v>
      </c>
      <c r="D204" s="274"/>
      <c r="E204" s="266">
        <v>60</v>
      </c>
      <c r="F204" s="646" t="s">
        <v>331</v>
      </c>
      <c r="G204" s="268">
        <v>5</v>
      </c>
      <c r="H204" s="213">
        <v>30</v>
      </c>
      <c r="I204" s="722"/>
      <c r="J204" s="722">
        <v>30</v>
      </c>
      <c r="K204" s="297"/>
      <c r="L204" s="231"/>
      <c r="M204" s="297"/>
      <c r="N204" s="231"/>
      <c r="O204" s="229"/>
      <c r="P204" s="228"/>
      <c r="Q204" s="231"/>
      <c r="R204" s="231"/>
      <c r="S204" s="229"/>
      <c r="T204" s="228"/>
      <c r="U204" s="231"/>
      <c r="V204" s="231"/>
      <c r="W204" s="229"/>
      <c r="X204" s="232"/>
      <c r="Y204" s="233"/>
      <c r="Z204" s="233"/>
      <c r="AA204" s="234"/>
      <c r="AB204" s="426">
        <v>30</v>
      </c>
      <c r="AC204" s="422">
        <v>30</v>
      </c>
      <c r="AD204" s="424"/>
      <c r="AE204" s="482"/>
      <c r="AF204" s="422"/>
      <c r="AG204" s="422"/>
      <c r="AH204" s="424"/>
      <c r="AI204" s="483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</row>
    <row r="205" spans="1:1026" ht="14.45" customHeight="1" x14ac:dyDescent="0.2">
      <c r="A205" s="345" t="s">
        <v>135</v>
      </c>
      <c r="B205" s="26" t="s">
        <v>318</v>
      </c>
      <c r="C205" s="767" t="s">
        <v>369</v>
      </c>
      <c r="D205" s="768" t="s">
        <v>162</v>
      </c>
      <c r="E205" s="266">
        <v>90</v>
      </c>
      <c r="F205" s="646" t="s">
        <v>343</v>
      </c>
      <c r="G205" s="763">
        <v>7</v>
      </c>
      <c r="H205" s="213">
        <v>30</v>
      </c>
      <c r="I205" s="722"/>
      <c r="J205" s="722">
        <v>60</v>
      </c>
      <c r="K205" s="297"/>
      <c r="L205" s="231"/>
      <c r="M205" s="297"/>
      <c r="N205" s="231"/>
      <c r="O205" s="229"/>
      <c r="P205" s="228"/>
      <c r="Q205" s="231"/>
      <c r="R205" s="231"/>
      <c r="S205" s="229"/>
      <c r="T205" s="228"/>
      <c r="U205" s="231"/>
      <c r="V205" s="231"/>
      <c r="W205" s="229"/>
      <c r="X205" s="232"/>
      <c r="Y205" s="233"/>
      <c r="Z205" s="233"/>
      <c r="AA205" s="234"/>
      <c r="AB205" s="426"/>
      <c r="AC205" s="422"/>
      <c r="AD205" s="424">
        <v>30</v>
      </c>
      <c r="AE205" s="482">
        <v>30</v>
      </c>
      <c r="AF205" s="422"/>
      <c r="AG205" s="422">
        <v>30</v>
      </c>
      <c r="AH205" s="424"/>
      <c r="AI205" s="483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</row>
    <row r="206" spans="1:1026" ht="16.350000000000001" customHeight="1" x14ac:dyDescent="0.2">
      <c r="A206" s="658" t="s">
        <v>138</v>
      </c>
      <c r="B206" s="26" t="s">
        <v>319</v>
      </c>
      <c r="C206" s="212"/>
      <c r="D206" s="274" t="s">
        <v>162</v>
      </c>
      <c r="E206" s="721">
        <v>30</v>
      </c>
      <c r="F206" s="643"/>
      <c r="G206" s="723">
        <v>3</v>
      </c>
      <c r="H206" s="213"/>
      <c r="I206" s="722"/>
      <c r="J206" s="722">
        <v>30</v>
      </c>
      <c r="K206" s="297"/>
      <c r="L206" s="231"/>
      <c r="M206" s="297"/>
      <c r="N206" s="231"/>
      <c r="O206" s="229"/>
      <c r="P206" s="228"/>
      <c r="Q206" s="231"/>
      <c r="R206" s="231"/>
      <c r="S206" s="229"/>
      <c r="T206" s="228"/>
      <c r="U206" s="231"/>
      <c r="V206" s="231"/>
      <c r="W206" s="229"/>
      <c r="X206" s="232"/>
      <c r="Y206" s="233"/>
      <c r="Z206" s="233"/>
      <c r="AA206" s="234"/>
      <c r="AB206" s="426"/>
      <c r="AC206" s="422"/>
      <c r="AD206" s="424"/>
      <c r="AE206" s="482">
        <v>30</v>
      </c>
      <c r="AF206" s="422"/>
      <c r="AG206" s="422"/>
      <c r="AH206" s="424"/>
      <c r="AI206" s="483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</row>
    <row r="207" spans="1:1026" ht="16.350000000000001" customHeight="1" x14ac:dyDescent="0.2">
      <c r="A207" s="703" t="s">
        <v>143</v>
      </c>
      <c r="B207" s="26" t="s">
        <v>320</v>
      </c>
      <c r="C207" s="698"/>
      <c r="D207" s="274" t="s">
        <v>280</v>
      </c>
      <c r="E207" s="721">
        <v>60</v>
      </c>
      <c r="F207" s="643" t="s">
        <v>331</v>
      </c>
      <c r="G207" s="723">
        <v>5</v>
      </c>
      <c r="H207" s="228">
        <v>30</v>
      </c>
      <c r="I207" s="231"/>
      <c r="J207" s="231">
        <v>30</v>
      </c>
      <c r="K207" s="297"/>
      <c r="L207" s="231"/>
      <c r="M207" s="297"/>
      <c r="N207" s="231"/>
      <c r="O207" s="229"/>
      <c r="P207" s="228"/>
      <c r="Q207" s="231"/>
      <c r="R207" s="231"/>
      <c r="S207" s="229"/>
      <c r="T207" s="228"/>
      <c r="U207" s="231"/>
      <c r="V207" s="231"/>
      <c r="W207" s="229"/>
      <c r="X207" s="232"/>
      <c r="Y207" s="233"/>
      <c r="Z207" s="233"/>
      <c r="AA207" s="234"/>
      <c r="AB207" s="426"/>
      <c r="AC207" s="422"/>
      <c r="AD207" s="424">
        <v>30</v>
      </c>
      <c r="AE207" s="482">
        <v>30</v>
      </c>
      <c r="AF207" s="422"/>
      <c r="AG207" s="422"/>
      <c r="AH207" s="424"/>
      <c r="AI207" s="483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  <c r="AML207"/>
    </row>
    <row r="208" spans="1:1026" ht="23.45" customHeight="1" x14ac:dyDescent="0.2">
      <c r="A208" s="656" t="s">
        <v>134</v>
      </c>
      <c r="B208" s="26" t="s">
        <v>321</v>
      </c>
      <c r="C208" s="728" t="s">
        <v>280</v>
      </c>
      <c r="D208" s="699"/>
      <c r="E208" s="721">
        <v>60</v>
      </c>
      <c r="F208" s="643" t="s">
        <v>331</v>
      </c>
      <c r="G208" s="723">
        <v>5</v>
      </c>
      <c r="H208" s="213">
        <v>30</v>
      </c>
      <c r="I208" s="722"/>
      <c r="J208" s="722">
        <v>30</v>
      </c>
      <c r="K208" s="297"/>
      <c r="L208" s="231"/>
      <c r="M208" s="297"/>
      <c r="N208" s="231"/>
      <c r="O208" s="229"/>
      <c r="P208" s="228"/>
      <c r="Q208" s="231"/>
      <c r="R208" s="231"/>
      <c r="S208" s="229"/>
      <c r="T208" s="228"/>
      <c r="U208" s="231"/>
      <c r="V208" s="231"/>
      <c r="W208" s="229"/>
      <c r="X208" s="232"/>
      <c r="Y208" s="233"/>
      <c r="Z208" s="233"/>
      <c r="AA208" s="234"/>
      <c r="AB208" s="426"/>
      <c r="AC208" s="422"/>
      <c r="AD208" s="424"/>
      <c r="AE208" s="482"/>
      <c r="AF208" s="422">
        <v>30</v>
      </c>
      <c r="AG208" s="422">
        <v>30</v>
      </c>
      <c r="AH208" s="424"/>
      <c r="AI208" s="483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  <c r="AML208"/>
    </row>
    <row r="209" spans="1:1026" ht="18.600000000000001" customHeight="1" x14ac:dyDescent="0.2">
      <c r="A209" s="653" t="s">
        <v>141</v>
      </c>
      <c r="B209" s="26" t="s">
        <v>322</v>
      </c>
      <c r="C209" s="212" t="s">
        <v>280</v>
      </c>
      <c r="D209" s="274"/>
      <c r="E209" s="721">
        <v>60</v>
      </c>
      <c r="F209" s="643" t="s">
        <v>342</v>
      </c>
      <c r="G209" s="723">
        <v>6</v>
      </c>
      <c r="H209" s="213">
        <v>30</v>
      </c>
      <c r="I209" s="722"/>
      <c r="J209" s="722">
        <v>30</v>
      </c>
      <c r="K209" s="297"/>
      <c r="L209" s="231"/>
      <c r="M209" s="297"/>
      <c r="N209" s="231"/>
      <c r="O209" s="229"/>
      <c r="P209" s="228"/>
      <c r="Q209" s="231"/>
      <c r="R209" s="231"/>
      <c r="S209" s="229"/>
      <c r="T209" s="228"/>
      <c r="U209" s="231"/>
      <c r="V209" s="231"/>
      <c r="W209" s="229"/>
      <c r="X209" s="232"/>
      <c r="Y209" s="233"/>
      <c r="Z209" s="233"/>
      <c r="AA209" s="234"/>
      <c r="AB209" s="426"/>
      <c r="AC209" s="422"/>
      <c r="AD209" s="424"/>
      <c r="AE209" s="482"/>
      <c r="AF209" s="422">
        <v>30</v>
      </c>
      <c r="AG209" s="422">
        <v>30</v>
      </c>
      <c r="AH209" s="424"/>
      <c r="AI209" s="483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</row>
    <row r="210" spans="1:1026" ht="19.7" customHeight="1" x14ac:dyDescent="0.2">
      <c r="A210" s="656" t="s">
        <v>136</v>
      </c>
      <c r="B210" s="26" t="s">
        <v>323</v>
      </c>
      <c r="C210" s="212" t="s">
        <v>162</v>
      </c>
      <c r="D210" s="274"/>
      <c r="E210" s="721">
        <v>30</v>
      </c>
      <c r="F210" s="643"/>
      <c r="G210" s="723">
        <v>3</v>
      </c>
      <c r="H210" s="213"/>
      <c r="I210" s="722"/>
      <c r="J210" s="722">
        <v>30</v>
      </c>
      <c r="K210" s="297"/>
      <c r="L210" s="231"/>
      <c r="M210" s="297"/>
      <c r="N210" s="231"/>
      <c r="O210" s="229"/>
      <c r="P210" s="228"/>
      <c r="Q210" s="231"/>
      <c r="R210" s="231"/>
      <c r="S210" s="229"/>
      <c r="T210" s="228"/>
      <c r="U210" s="231"/>
      <c r="V210" s="231"/>
      <c r="W210" s="229"/>
      <c r="X210" s="232"/>
      <c r="Y210" s="233"/>
      <c r="Z210" s="233"/>
      <c r="AA210" s="234"/>
      <c r="AB210" s="426"/>
      <c r="AC210" s="422"/>
      <c r="AD210" s="424"/>
      <c r="AE210" s="482"/>
      <c r="AF210" s="422"/>
      <c r="AG210" s="422">
        <v>30</v>
      </c>
      <c r="AH210" s="424"/>
      <c r="AI210" s="483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</row>
    <row r="211" spans="1:1026" ht="14.1" customHeight="1" x14ac:dyDescent="0.2">
      <c r="A211" s="658" t="s">
        <v>137</v>
      </c>
      <c r="B211" s="26" t="s">
        <v>324</v>
      </c>
      <c r="C211" s="212"/>
      <c r="D211" s="274" t="s">
        <v>280</v>
      </c>
      <c r="E211" s="721">
        <v>60</v>
      </c>
      <c r="F211" s="643" t="s">
        <v>342</v>
      </c>
      <c r="G211" s="723">
        <v>6</v>
      </c>
      <c r="H211" s="213">
        <v>30</v>
      </c>
      <c r="I211" s="722"/>
      <c r="J211" s="722">
        <v>30</v>
      </c>
      <c r="K211" s="297"/>
      <c r="L211" s="231"/>
      <c r="M211" s="297"/>
      <c r="N211" s="231"/>
      <c r="O211" s="229"/>
      <c r="P211" s="228"/>
      <c r="Q211" s="231"/>
      <c r="R211" s="231"/>
      <c r="S211" s="229"/>
      <c r="T211" s="228"/>
      <c r="U211" s="231"/>
      <c r="V211" s="231"/>
      <c r="W211" s="229"/>
      <c r="X211" s="232"/>
      <c r="Y211" s="233"/>
      <c r="Z211" s="233"/>
      <c r="AA211" s="234"/>
      <c r="AB211" s="426"/>
      <c r="AC211" s="422"/>
      <c r="AD211" s="424"/>
      <c r="AE211" s="482"/>
      <c r="AF211" s="422"/>
      <c r="AG211" s="422"/>
      <c r="AH211" s="424">
        <v>30</v>
      </c>
      <c r="AI211" s="483">
        <v>30</v>
      </c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</row>
    <row r="212" spans="1:1026" ht="14.25" customHeight="1" x14ac:dyDescent="0.2">
      <c r="A212" s="345" t="s">
        <v>139</v>
      </c>
      <c r="B212" s="26" t="s">
        <v>325</v>
      </c>
      <c r="C212" s="212"/>
      <c r="D212" s="274" t="s">
        <v>162</v>
      </c>
      <c r="E212" s="721">
        <v>30</v>
      </c>
      <c r="F212" s="643"/>
      <c r="G212" s="771">
        <v>3</v>
      </c>
      <c r="H212" s="213">
        <v>30</v>
      </c>
      <c r="I212" s="722"/>
      <c r="J212" s="722"/>
      <c r="K212" s="297"/>
      <c r="L212" s="231"/>
      <c r="M212" s="297"/>
      <c r="N212" s="231"/>
      <c r="O212" s="229"/>
      <c r="P212" s="228"/>
      <c r="Q212" s="231"/>
      <c r="R212" s="231"/>
      <c r="S212" s="229"/>
      <c r="T212" s="228"/>
      <c r="U212" s="231"/>
      <c r="V212" s="231"/>
      <c r="W212" s="229"/>
      <c r="X212" s="232"/>
      <c r="Y212" s="233"/>
      <c r="Z212" s="233"/>
      <c r="AA212" s="234"/>
      <c r="AB212" s="426"/>
      <c r="AC212" s="422"/>
      <c r="AD212" s="424"/>
      <c r="AE212" s="482"/>
      <c r="AF212" s="422"/>
      <c r="AG212" s="422"/>
      <c r="AH212" s="424">
        <v>30</v>
      </c>
      <c r="AI212" s="483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  <c r="AML212"/>
    </row>
    <row r="213" spans="1:1026" ht="15.6" customHeight="1" x14ac:dyDescent="0.2">
      <c r="A213" s="681" t="s">
        <v>142</v>
      </c>
      <c r="B213" s="26" t="s">
        <v>326</v>
      </c>
      <c r="C213" s="212"/>
      <c r="D213" s="727" t="s">
        <v>162</v>
      </c>
      <c r="E213" s="213">
        <v>30</v>
      </c>
      <c r="F213" s="643"/>
      <c r="G213" s="771">
        <v>3</v>
      </c>
      <c r="H213" s="228"/>
      <c r="I213" s="231"/>
      <c r="J213" s="231">
        <v>30</v>
      </c>
      <c r="K213" s="297"/>
      <c r="L213" s="231"/>
      <c r="M213" s="297"/>
      <c r="N213" s="231"/>
      <c r="O213" s="229"/>
      <c r="P213" s="228"/>
      <c r="Q213" s="231"/>
      <c r="R213" s="231"/>
      <c r="S213" s="229"/>
      <c r="T213" s="228"/>
      <c r="U213" s="231"/>
      <c r="V213" s="231"/>
      <c r="W213" s="229"/>
      <c r="X213" s="232"/>
      <c r="Y213" s="233"/>
      <c r="Z213" s="233"/>
      <c r="AA213" s="234"/>
      <c r="AB213" s="426"/>
      <c r="AC213" s="422"/>
      <c r="AD213" s="424"/>
      <c r="AE213" s="482"/>
      <c r="AF213" s="422"/>
      <c r="AG213" s="422"/>
      <c r="AH213" s="424"/>
      <c r="AI213" s="483">
        <v>30</v>
      </c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  <c r="AML213"/>
    </row>
    <row r="214" spans="1:1026" ht="15" customHeight="1" x14ac:dyDescent="0.2">
      <c r="A214" s="345" t="s">
        <v>140</v>
      </c>
      <c r="B214" s="26" t="s">
        <v>327</v>
      </c>
      <c r="C214" s="212"/>
      <c r="D214" s="274" t="s">
        <v>162</v>
      </c>
      <c r="E214" s="721">
        <v>30</v>
      </c>
      <c r="F214" s="643"/>
      <c r="G214" s="771">
        <v>3</v>
      </c>
      <c r="H214" s="213"/>
      <c r="I214" s="722"/>
      <c r="J214" s="722">
        <v>30</v>
      </c>
      <c r="K214" s="297"/>
      <c r="L214" s="231"/>
      <c r="M214" s="297"/>
      <c r="N214" s="231"/>
      <c r="O214" s="229"/>
      <c r="P214" s="228"/>
      <c r="Q214" s="231"/>
      <c r="R214" s="231"/>
      <c r="S214" s="229"/>
      <c r="T214" s="228"/>
      <c r="U214" s="231"/>
      <c r="V214" s="231"/>
      <c r="W214" s="229"/>
      <c r="X214" s="232"/>
      <c r="Y214" s="233"/>
      <c r="Z214" s="233"/>
      <c r="AA214" s="234"/>
      <c r="AB214" s="426"/>
      <c r="AC214" s="422"/>
      <c r="AD214" s="424"/>
      <c r="AE214" s="482"/>
      <c r="AF214" s="422"/>
      <c r="AG214" s="422"/>
      <c r="AH214" s="424"/>
      <c r="AI214" s="483">
        <v>30</v>
      </c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  <c r="AMK214"/>
      <c r="AML214"/>
    </row>
    <row r="215" spans="1:1026" ht="14.25" customHeight="1" x14ac:dyDescent="0.2">
      <c r="A215" s="679" t="s">
        <v>381</v>
      </c>
      <c r="B215" s="26" t="s">
        <v>328</v>
      </c>
      <c r="C215" s="212" t="s">
        <v>162</v>
      </c>
      <c r="D215" s="727" t="s">
        <v>162</v>
      </c>
      <c r="E215" s="769">
        <v>120</v>
      </c>
      <c r="F215" s="644" t="s">
        <v>344</v>
      </c>
      <c r="G215" s="764">
        <v>8</v>
      </c>
      <c r="H215" s="228"/>
      <c r="I215" s="231"/>
      <c r="J215" s="231"/>
      <c r="K215" s="297"/>
      <c r="L215" s="231"/>
      <c r="M215" s="297"/>
      <c r="N215" s="231"/>
      <c r="O215" s="229">
        <v>120</v>
      </c>
      <c r="P215" s="228"/>
      <c r="Q215" s="231"/>
      <c r="R215" s="231"/>
      <c r="S215" s="229"/>
      <c r="T215" s="228"/>
      <c r="U215" s="231"/>
      <c r="V215" s="231"/>
      <c r="W215" s="229"/>
      <c r="X215" s="232"/>
      <c r="Y215" s="233"/>
      <c r="Z215" s="233"/>
      <c r="AA215" s="234"/>
      <c r="AB215" s="426"/>
      <c r="AC215" s="422"/>
      <c r="AD215" s="424">
        <v>60</v>
      </c>
      <c r="AE215" s="482"/>
      <c r="AF215" s="422">
        <v>60</v>
      </c>
      <c r="AG215" s="422"/>
      <c r="AH215" s="424"/>
      <c r="AI215" s="483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  <c r="AML215"/>
    </row>
    <row r="216" spans="1:1026" ht="11.45" customHeight="1" thickBot="1" x14ac:dyDescent="0.25">
      <c r="A216" s="298"/>
      <c r="B216" s="226"/>
      <c r="C216" s="227"/>
      <c r="D216" s="226"/>
      <c r="E216" s="228"/>
      <c r="F216" s="644"/>
      <c r="G216" s="229"/>
      <c r="H216" s="228"/>
      <c r="I216" s="231"/>
      <c r="J216" s="231"/>
      <c r="K216" s="297"/>
      <c r="L216" s="231"/>
      <c r="M216" s="297"/>
      <c r="N216" s="231"/>
      <c r="O216" s="229"/>
      <c r="P216" s="228"/>
      <c r="Q216" s="231"/>
      <c r="R216" s="231"/>
      <c r="S216" s="229"/>
      <c r="T216" s="228"/>
      <c r="U216" s="231"/>
      <c r="V216" s="231"/>
      <c r="W216" s="229"/>
      <c r="X216" s="232"/>
      <c r="Y216" s="233"/>
      <c r="Z216" s="233"/>
      <c r="AA216" s="234"/>
      <c r="AB216" s="426"/>
      <c r="AC216" s="422"/>
      <c r="AD216" s="424"/>
      <c r="AE216" s="482"/>
      <c r="AF216" s="422"/>
      <c r="AG216" s="422"/>
      <c r="AH216" s="424"/>
      <c r="AI216" s="483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  <c r="AML216"/>
    </row>
    <row r="217" spans="1:1026" ht="3" hidden="1" customHeight="1" thickBot="1" x14ac:dyDescent="0.25">
      <c r="A217" s="614"/>
      <c r="B217" s="397"/>
      <c r="C217" s="212"/>
      <c r="D217" s="397"/>
      <c r="E217" s="213"/>
      <c r="F217" s="643"/>
      <c r="G217" s="398"/>
      <c r="H217" s="213"/>
      <c r="I217" s="396"/>
      <c r="J217" s="396"/>
      <c r="K217" s="218"/>
      <c r="L217" s="396"/>
      <c r="M217" s="218"/>
      <c r="N217" s="396"/>
      <c r="O217" s="398"/>
      <c r="P217" s="213"/>
      <c r="Q217" s="396"/>
      <c r="R217" s="396"/>
      <c r="S217" s="398"/>
      <c r="T217" s="213"/>
      <c r="U217" s="396"/>
      <c r="V217" s="396"/>
      <c r="W217" s="398"/>
      <c r="X217" s="401"/>
      <c r="Y217" s="399"/>
      <c r="Z217" s="399"/>
      <c r="AA217" s="219"/>
      <c r="AB217" s="413"/>
      <c r="AC217" s="412"/>
      <c r="AD217" s="475"/>
      <c r="AE217" s="484"/>
      <c r="AF217" s="412"/>
      <c r="AG217" s="412"/>
      <c r="AH217" s="475"/>
      <c r="AI217" s="485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  <c r="AML217"/>
    </row>
    <row r="218" spans="1:1026" ht="13.5" hidden="1" thickBot="1" x14ac:dyDescent="0.25">
      <c r="A218" s="614"/>
      <c r="B218" s="397"/>
      <c r="C218" s="212"/>
      <c r="D218" s="397"/>
      <c r="E218" s="213"/>
      <c r="F218" s="643"/>
      <c r="G218" s="398"/>
      <c r="H218" s="213"/>
      <c r="I218" s="400"/>
      <c r="J218" s="396"/>
      <c r="K218" s="218"/>
      <c r="L218" s="396"/>
      <c r="M218" s="218"/>
      <c r="N218" s="396"/>
      <c r="O218" s="398"/>
      <c r="P218" s="213"/>
      <c r="Q218" s="396"/>
      <c r="R218" s="396"/>
      <c r="S218" s="398"/>
      <c r="T218" s="401"/>
      <c r="U218" s="399"/>
      <c r="V218" s="400"/>
      <c r="W218" s="223"/>
      <c r="X218" s="224"/>
      <c r="Y218" s="400"/>
      <c r="Z218" s="399"/>
      <c r="AA218" s="219"/>
      <c r="AB218" s="489"/>
      <c r="AC218" s="490"/>
      <c r="AD218" s="491"/>
      <c r="AE218" s="492"/>
      <c r="AF218" s="489"/>
      <c r="AG218" s="490"/>
      <c r="AH218" s="491"/>
      <c r="AI218" s="490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</row>
    <row r="219" spans="1:1026" ht="13.5" hidden="1" thickBot="1" x14ac:dyDescent="0.25">
      <c r="A219" s="614"/>
      <c r="B219" s="397"/>
      <c r="C219" s="212"/>
      <c r="D219" s="397"/>
      <c r="E219" s="213"/>
      <c r="F219" s="643"/>
      <c r="G219" s="398"/>
      <c r="H219" s="213"/>
      <c r="I219" s="400"/>
      <c r="J219" s="396"/>
      <c r="K219" s="218"/>
      <c r="L219" s="396"/>
      <c r="M219" s="218"/>
      <c r="N219" s="396"/>
      <c r="O219" s="398"/>
      <c r="P219" s="213"/>
      <c r="Q219" s="396"/>
      <c r="R219" s="396"/>
      <c r="S219" s="398"/>
      <c r="T219" s="401"/>
      <c r="U219" s="399"/>
      <c r="V219" s="400"/>
      <c r="W219" s="223"/>
      <c r="X219" s="224"/>
      <c r="Y219" s="400"/>
      <c r="Z219" s="399"/>
      <c r="AA219" s="219"/>
      <c r="AB219" s="493"/>
      <c r="AC219" s="494"/>
      <c r="AD219" s="494"/>
      <c r="AE219" s="495"/>
      <c r="AF219" s="493"/>
      <c r="AG219" s="496"/>
      <c r="AH219" s="494"/>
      <c r="AI219" s="496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</row>
    <row r="220" spans="1:1026" ht="13.5" hidden="1" thickBot="1" x14ac:dyDescent="0.25">
      <c r="A220" s="614"/>
      <c r="B220" s="397"/>
      <c r="C220" s="212"/>
      <c r="D220" s="397"/>
      <c r="E220" s="213"/>
      <c r="F220" s="643"/>
      <c r="G220" s="398"/>
      <c r="H220" s="213"/>
      <c r="I220" s="400"/>
      <c r="J220" s="396"/>
      <c r="K220" s="218"/>
      <c r="L220" s="396"/>
      <c r="M220" s="218"/>
      <c r="N220" s="396"/>
      <c r="O220" s="398"/>
      <c r="P220" s="213"/>
      <c r="Q220" s="396"/>
      <c r="R220" s="396"/>
      <c r="S220" s="398"/>
      <c r="T220" s="401"/>
      <c r="U220" s="399"/>
      <c r="V220" s="400"/>
      <c r="W220" s="223"/>
      <c r="X220" s="224"/>
      <c r="Y220" s="400"/>
      <c r="Z220" s="399"/>
      <c r="AA220" s="219"/>
      <c r="AB220" s="493"/>
      <c r="AC220" s="494"/>
      <c r="AD220" s="494"/>
      <c r="AE220" s="495"/>
      <c r="AF220" s="493"/>
      <c r="AG220" s="496"/>
      <c r="AH220" s="494"/>
      <c r="AI220" s="496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  <c r="AML220"/>
    </row>
    <row r="221" spans="1:1026" ht="13.5" hidden="1" thickBot="1" x14ac:dyDescent="0.25">
      <c r="A221" s="614"/>
      <c r="B221" s="397"/>
      <c r="C221" s="212"/>
      <c r="D221" s="397"/>
      <c r="E221" s="213"/>
      <c r="F221" s="643"/>
      <c r="G221" s="398"/>
      <c r="H221" s="213"/>
      <c r="I221" s="400"/>
      <c r="J221" s="396"/>
      <c r="K221" s="218"/>
      <c r="L221" s="396"/>
      <c r="M221" s="218"/>
      <c r="N221" s="396"/>
      <c r="O221" s="398"/>
      <c r="P221" s="213"/>
      <c r="Q221" s="396"/>
      <c r="R221" s="396"/>
      <c r="S221" s="398"/>
      <c r="T221" s="401"/>
      <c r="U221" s="399"/>
      <c r="V221" s="400"/>
      <c r="W221" s="223"/>
      <c r="X221" s="224"/>
      <c r="Y221" s="400"/>
      <c r="Z221" s="399"/>
      <c r="AA221" s="219"/>
      <c r="AB221" s="493"/>
      <c r="AC221" s="494"/>
      <c r="AD221" s="494"/>
      <c r="AE221" s="495"/>
      <c r="AF221" s="493"/>
      <c r="AG221" s="496"/>
      <c r="AH221" s="494"/>
      <c r="AI221" s="496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  <c r="AML221"/>
    </row>
    <row r="222" spans="1:1026" ht="13.5" hidden="1" thickBot="1" x14ac:dyDescent="0.25">
      <c r="A222" s="614"/>
      <c r="B222" s="397"/>
      <c r="C222" s="212"/>
      <c r="D222" s="397"/>
      <c r="E222" s="213"/>
      <c r="F222" s="643"/>
      <c r="G222" s="398"/>
      <c r="H222" s="213"/>
      <c r="I222" s="400"/>
      <c r="J222" s="396"/>
      <c r="K222" s="218"/>
      <c r="L222" s="396"/>
      <c r="M222" s="218"/>
      <c r="N222" s="396"/>
      <c r="O222" s="398"/>
      <c r="P222" s="213"/>
      <c r="Q222" s="396"/>
      <c r="R222" s="396"/>
      <c r="S222" s="398"/>
      <c r="T222" s="401"/>
      <c r="U222" s="399"/>
      <c r="V222" s="400"/>
      <c r="W222" s="223"/>
      <c r="X222" s="224"/>
      <c r="Y222" s="400"/>
      <c r="Z222" s="399"/>
      <c r="AA222" s="219"/>
      <c r="AB222" s="493"/>
      <c r="AC222" s="494"/>
      <c r="AD222" s="494"/>
      <c r="AE222" s="495"/>
      <c r="AF222" s="493"/>
      <c r="AG222" s="496"/>
      <c r="AH222" s="494"/>
      <c r="AI222" s="496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  <c r="AML222"/>
    </row>
    <row r="223" spans="1:1026" ht="13.5" hidden="1" thickBot="1" x14ac:dyDescent="0.25">
      <c r="A223" s="614"/>
      <c r="B223" s="397"/>
      <c r="C223" s="212"/>
      <c r="D223" s="397"/>
      <c r="E223" s="213"/>
      <c r="F223" s="643"/>
      <c r="G223" s="398"/>
      <c r="H223" s="213"/>
      <c r="I223" s="400"/>
      <c r="J223" s="396"/>
      <c r="K223" s="218"/>
      <c r="L223" s="396"/>
      <c r="M223" s="218"/>
      <c r="N223" s="396"/>
      <c r="O223" s="398"/>
      <c r="P223" s="213"/>
      <c r="Q223" s="396"/>
      <c r="R223" s="396"/>
      <c r="S223" s="398"/>
      <c r="T223" s="401"/>
      <c r="U223" s="399"/>
      <c r="V223" s="400"/>
      <c r="W223" s="223"/>
      <c r="X223" s="224"/>
      <c r="Y223" s="400"/>
      <c r="Z223" s="399"/>
      <c r="AA223" s="219"/>
      <c r="AB223" s="493"/>
      <c r="AC223" s="494"/>
      <c r="AD223" s="494"/>
      <c r="AE223" s="495"/>
      <c r="AF223" s="493"/>
      <c r="AG223" s="496"/>
      <c r="AH223" s="494"/>
      <c r="AI223" s="496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  <c r="AML223"/>
    </row>
    <row r="224" spans="1:1026" ht="13.5" hidden="1" thickBot="1" x14ac:dyDescent="0.25">
      <c r="A224" s="614"/>
      <c r="B224" s="397"/>
      <c r="C224" s="212"/>
      <c r="D224" s="397"/>
      <c r="E224" s="213"/>
      <c r="F224" s="643"/>
      <c r="G224" s="398"/>
      <c r="H224" s="213"/>
      <c r="I224" s="400"/>
      <c r="J224" s="396"/>
      <c r="K224" s="218"/>
      <c r="L224" s="396"/>
      <c r="M224" s="218"/>
      <c r="N224" s="396"/>
      <c r="O224" s="398"/>
      <c r="P224" s="213"/>
      <c r="Q224" s="396"/>
      <c r="R224" s="396"/>
      <c r="S224" s="398"/>
      <c r="T224" s="401"/>
      <c r="U224" s="399"/>
      <c r="V224" s="400"/>
      <c r="W224" s="223"/>
      <c r="X224" s="224"/>
      <c r="Y224" s="400"/>
      <c r="Z224" s="399"/>
      <c r="AA224" s="219"/>
      <c r="AB224" s="493"/>
      <c r="AC224" s="494"/>
      <c r="AD224" s="494"/>
      <c r="AE224" s="495"/>
      <c r="AF224" s="493"/>
      <c r="AG224" s="496"/>
      <c r="AH224" s="494"/>
      <c r="AI224" s="496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  <c r="AML224"/>
    </row>
    <row r="225" spans="1:1026" ht="13.5" hidden="1" thickBot="1" x14ac:dyDescent="0.25">
      <c r="A225" s="614"/>
      <c r="B225" s="397"/>
      <c r="C225" s="212"/>
      <c r="D225" s="397"/>
      <c r="E225" s="213"/>
      <c r="F225" s="643"/>
      <c r="G225" s="398"/>
      <c r="H225" s="213"/>
      <c r="I225" s="400"/>
      <c r="J225" s="396"/>
      <c r="K225" s="218"/>
      <c r="L225" s="396"/>
      <c r="M225" s="218"/>
      <c r="N225" s="396"/>
      <c r="O225" s="398"/>
      <c r="P225" s="213"/>
      <c r="Q225" s="396"/>
      <c r="R225" s="396"/>
      <c r="S225" s="398"/>
      <c r="T225" s="401"/>
      <c r="U225" s="399"/>
      <c r="V225" s="400"/>
      <c r="W225" s="223"/>
      <c r="X225" s="224"/>
      <c r="Y225" s="400"/>
      <c r="Z225" s="399"/>
      <c r="AA225" s="219"/>
      <c r="AB225" s="493"/>
      <c r="AC225" s="494"/>
      <c r="AD225" s="494"/>
      <c r="AE225" s="495"/>
      <c r="AF225" s="493"/>
      <c r="AG225" s="496"/>
      <c r="AH225" s="494"/>
      <c r="AI225" s="496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  <c r="AML225"/>
    </row>
    <row r="226" spans="1:1026" ht="13.5" hidden="1" thickBot="1" x14ac:dyDescent="0.25">
      <c r="A226" s="614"/>
      <c r="B226" s="397"/>
      <c r="C226" s="212"/>
      <c r="D226" s="397"/>
      <c r="E226" s="213"/>
      <c r="F226" s="643"/>
      <c r="G226" s="398"/>
      <c r="H226" s="213"/>
      <c r="I226" s="400"/>
      <c r="J226" s="396"/>
      <c r="K226" s="218"/>
      <c r="L226" s="396"/>
      <c r="M226" s="218"/>
      <c r="N226" s="396"/>
      <c r="O226" s="398"/>
      <c r="P226" s="213"/>
      <c r="Q226" s="396"/>
      <c r="R226" s="396"/>
      <c r="S226" s="398"/>
      <c r="T226" s="401"/>
      <c r="U226" s="399"/>
      <c r="V226" s="400"/>
      <c r="W226" s="223"/>
      <c r="X226" s="224"/>
      <c r="Y226" s="400"/>
      <c r="Z226" s="399"/>
      <c r="AA226" s="219"/>
      <c r="AB226" s="493"/>
      <c r="AC226" s="494"/>
      <c r="AD226" s="494"/>
      <c r="AE226" s="495"/>
      <c r="AF226" s="493"/>
      <c r="AG226" s="496"/>
      <c r="AH226" s="494"/>
      <c r="AI226" s="49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  <c r="AML226"/>
    </row>
    <row r="227" spans="1:1026" ht="13.5" hidden="1" thickBot="1" x14ac:dyDescent="0.25">
      <c r="A227" s="614"/>
      <c r="B227" s="397"/>
      <c r="C227" s="212"/>
      <c r="D227" s="397"/>
      <c r="E227" s="213"/>
      <c r="F227" s="643"/>
      <c r="G227" s="398"/>
      <c r="H227" s="213"/>
      <c r="I227" s="400"/>
      <c r="J227" s="396"/>
      <c r="K227" s="218"/>
      <c r="L227" s="396"/>
      <c r="M227" s="218"/>
      <c r="N227" s="396"/>
      <c r="O227" s="398"/>
      <c r="P227" s="213"/>
      <c r="Q227" s="396"/>
      <c r="R227" s="396"/>
      <c r="S227" s="398"/>
      <c r="T227" s="401"/>
      <c r="U227" s="399"/>
      <c r="V227" s="400"/>
      <c r="W227" s="223"/>
      <c r="X227" s="224"/>
      <c r="Y227" s="400"/>
      <c r="Z227" s="399"/>
      <c r="AA227" s="219"/>
      <c r="AB227" s="493"/>
      <c r="AC227" s="494"/>
      <c r="AD227" s="494"/>
      <c r="AE227" s="495"/>
      <c r="AF227" s="493"/>
      <c r="AG227" s="496"/>
      <c r="AH227" s="494"/>
      <c r="AI227" s="496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  <c r="AML227"/>
    </row>
    <row r="228" spans="1:1026" ht="13.5" hidden="1" thickBot="1" x14ac:dyDescent="0.25">
      <c r="A228" s="614"/>
      <c r="B228" s="397"/>
      <c r="C228" s="212"/>
      <c r="D228" s="397"/>
      <c r="E228" s="213"/>
      <c r="F228" s="643"/>
      <c r="G228" s="398"/>
      <c r="H228" s="213"/>
      <c r="I228" s="400"/>
      <c r="J228" s="396"/>
      <c r="K228" s="218"/>
      <c r="L228" s="396"/>
      <c r="M228" s="218"/>
      <c r="N228" s="396"/>
      <c r="O228" s="398"/>
      <c r="P228" s="213"/>
      <c r="Q228" s="396"/>
      <c r="R228" s="396"/>
      <c r="S228" s="398"/>
      <c r="T228" s="401"/>
      <c r="U228" s="399"/>
      <c r="V228" s="400"/>
      <c r="W228" s="223"/>
      <c r="X228" s="224"/>
      <c r="Y228" s="400"/>
      <c r="Z228" s="399"/>
      <c r="AA228" s="219"/>
      <c r="AB228" s="493"/>
      <c r="AC228" s="494"/>
      <c r="AD228" s="494"/>
      <c r="AE228" s="495"/>
      <c r="AF228" s="493"/>
      <c r="AG228" s="496"/>
      <c r="AH228" s="494"/>
      <c r="AI228" s="496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</row>
    <row r="229" spans="1:1026" ht="13.5" hidden="1" thickBot="1" x14ac:dyDescent="0.25">
      <c r="A229" s="614"/>
      <c r="B229" s="397"/>
      <c r="C229" s="212"/>
      <c r="D229" s="397"/>
      <c r="E229" s="213"/>
      <c r="F229" s="643"/>
      <c r="G229" s="398"/>
      <c r="H229" s="213"/>
      <c r="I229" s="400"/>
      <c r="J229" s="396"/>
      <c r="K229" s="218"/>
      <c r="L229" s="396"/>
      <c r="M229" s="218"/>
      <c r="N229" s="396"/>
      <c r="O229" s="398"/>
      <c r="P229" s="213"/>
      <c r="Q229" s="396"/>
      <c r="R229" s="396"/>
      <c r="S229" s="398"/>
      <c r="T229" s="401"/>
      <c r="U229" s="399"/>
      <c r="V229" s="400"/>
      <c r="W229" s="223"/>
      <c r="X229" s="224"/>
      <c r="Y229" s="400"/>
      <c r="Z229" s="399"/>
      <c r="AA229" s="219"/>
      <c r="AB229" s="493"/>
      <c r="AC229" s="494"/>
      <c r="AD229" s="494"/>
      <c r="AE229" s="495"/>
      <c r="AF229" s="493"/>
      <c r="AG229" s="496"/>
      <c r="AH229" s="494"/>
      <c r="AI229" s="496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  <c r="AML229"/>
    </row>
    <row r="230" spans="1:1026" ht="13.5" hidden="1" thickBot="1" x14ac:dyDescent="0.25">
      <c r="A230" s="614"/>
      <c r="B230" s="397"/>
      <c r="C230" s="212"/>
      <c r="D230" s="397"/>
      <c r="E230" s="213"/>
      <c r="F230" s="643"/>
      <c r="G230" s="398"/>
      <c r="H230" s="213"/>
      <c r="I230" s="400"/>
      <c r="J230" s="396"/>
      <c r="K230" s="218"/>
      <c r="L230" s="396"/>
      <c r="M230" s="218"/>
      <c r="N230" s="396"/>
      <c r="O230" s="398"/>
      <c r="P230" s="213"/>
      <c r="Q230" s="396"/>
      <c r="R230" s="396"/>
      <c r="S230" s="398"/>
      <c r="T230" s="401"/>
      <c r="U230" s="399"/>
      <c r="V230" s="400"/>
      <c r="W230" s="223"/>
      <c r="X230" s="224"/>
      <c r="Y230" s="400"/>
      <c r="Z230" s="399"/>
      <c r="AA230" s="219"/>
      <c r="AB230" s="493"/>
      <c r="AC230" s="494"/>
      <c r="AD230" s="494"/>
      <c r="AE230" s="495"/>
      <c r="AF230" s="493"/>
      <c r="AG230" s="496"/>
      <c r="AH230" s="494"/>
      <c r="AI230" s="496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</row>
    <row r="231" spans="1:1026" ht="13.5" hidden="1" thickBot="1" x14ac:dyDescent="0.25">
      <c r="A231" s="614"/>
      <c r="B231" s="397"/>
      <c r="C231" s="212"/>
      <c r="D231" s="397"/>
      <c r="E231" s="213"/>
      <c r="F231" s="643"/>
      <c r="G231" s="398"/>
      <c r="H231" s="213"/>
      <c r="I231" s="400"/>
      <c r="J231" s="396"/>
      <c r="K231" s="218"/>
      <c r="L231" s="396"/>
      <c r="M231" s="218"/>
      <c r="N231" s="396"/>
      <c r="O231" s="398"/>
      <c r="P231" s="213"/>
      <c r="Q231" s="396"/>
      <c r="R231" s="396"/>
      <c r="S231" s="398"/>
      <c r="T231" s="401"/>
      <c r="U231" s="399"/>
      <c r="V231" s="400"/>
      <c r="W231" s="223"/>
      <c r="X231" s="224"/>
      <c r="Y231" s="400"/>
      <c r="Z231" s="399"/>
      <c r="AA231" s="219"/>
      <c r="AB231" s="493"/>
      <c r="AC231" s="494"/>
      <c r="AD231" s="494"/>
      <c r="AE231" s="495"/>
      <c r="AF231" s="493"/>
      <c r="AG231" s="496"/>
      <c r="AH231" s="494"/>
      <c r="AI231" s="496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  <c r="AML231"/>
    </row>
    <row r="232" spans="1:1026" ht="13.5" hidden="1" thickBot="1" x14ac:dyDescent="0.25">
      <c r="A232" s="614"/>
      <c r="B232" s="397"/>
      <c r="C232" s="212"/>
      <c r="D232" s="397"/>
      <c r="E232" s="213"/>
      <c r="F232" s="643"/>
      <c r="G232" s="398"/>
      <c r="H232" s="213"/>
      <c r="I232" s="400"/>
      <c r="J232" s="396"/>
      <c r="K232" s="218"/>
      <c r="L232" s="396"/>
      <c r="M232" s="218"/>
      <c r="N232" s="396"/>
      <c r="O232" s="398"/>
      <c r="P232" s="213"/>
      <c r="Q232" s="396"/>
      <c r="R232" s="396"/>
      <c r="S232" s="398"/>
      <c r="T232" s="401"/>
      <c r="U232" s="399"/>
      <c r="V232" s="400"/>
      <c r="W232" s="223"/>
      <c r="X232" s="224"/>
      <c r="Y232" s="400"/>
      <c r="Z232" s="399"/>
      <c r="AA232" s="219"/>
      <c r="AB232" s="493"/>
      <c r="AC232" s="494"/>
      <c r="AD232" s="494"/>
      <c r="AE232" s="495"/>
      <c r="AF232" s="493"/>
      <c r="AG232" s="496"/>
      <c r="AH232" s="494"/>
      <c r="AI232" s="496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  <c r="AMK232"/>
      <c r="AML232"/>
    </row>
    <row r="233" spans="1:1026" ht="13.5" hidden="1" thickBot="1" x14ac:dyDescent="0.25">
      <c r="A233" s="614"/>
      <c r="B233" s="397"/>
      <c r="C233" s="212"/>
      <c r="D233" s="397"/>
      <c r="E233" s="213"/>
      <c r="F233" s="643"/>
      <c r="G233" s="398"/>
      <c r="H233" s="213"/>
      <c r="I233" s="400"/>
      <c r="J233" s="396"/>
      <c r="K233" s="218"/>
      <c r="L233" s="396"/>
      <c r="M233" s="218"/>
      <c r="N233" s="396"/>
      <c r="O233" s="398"/>
      <c r="P233" s="213"/>
      <c r="Q233" s="396"/>
      <c r="R233" s="396"/>
      <c r="S233" s="398"/>
      <c r="T233" s="401"/>
      <c r="U233" s="399"/>
      <c r="V233" s="400"/>
      <c r="W233" s="223"/>
      <c r="X233" s="224"/>
      <c r="Y233" s="400"/>
      <c r="Z233" s="399"/>
      <c r="AA233" s="219"/>
      <c r="AB233" s="493"/>
      <c r="AC233" s="494"/>
      <c r="AD233" s="494"/>
      <c r="AE233" s="495"/>
      <c r="AF233" s="493"/>
      <c r="AG233" s="496"/>
      <c r="AH233" s="494"/>
      <c r="AI233" s="496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  <c r="AMK233"/>
      <c r="AML233"/>
    </row>
    <row r="234" spans="1:1026" ht="13.5" hidden="1" thickBot="1" x14ac:dyDescent="0.25">
      <c r="A234" s="616"/>
      <c r="B234" s="59"/>
      <c r="C234" s="70"/>
      <c r="D234" s="59"/>
      <c r="E234" s="170"/>
      <c r="F234" s="633"/>
      <c r="G234" s="87"/>
      <c r="H234" s="170"/>
      <c r="I234" s="58"/>
      <c r="J234" s="58"/>
      <c r="K234" s="58"/>
      <c r="L234" s="58"/>
      <c r="M234" s="58"/>
      <c r="N234" s="58"/>
      <c r="O234" s="87"/>
      <c r="P234" s="170"/>
      <c r="Q234" s="58"/>
      <c r="R234" s="58"/>
      <c r="S234" s="87"/>
      <c r="T234" s="170"/>
      <c r="U234" s="108"/>
      <c r="V234" s="58"/>
      <c r="W234" s="299"/>
      <c r="X234" s="169"/>
      <c r="Y234" s="300"/>
      <c r="Z234" s="108"/>
      <c r="AA234" s="121"/>
      <c r="AB234" s="485"/>
      <c r="AC234" s="475"/>
      <c r="AD234" s="486"/>
      <c r="AE234" s="487"/>
      <c r="AF234" s="485"/>
      <c r="AG234" s="488"/>
      <c r="AH234" s="475"/>
      <c r="AI234" s="475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  <c r="AMK234"/>
      <c r="AML234"/>
    </row>
    <row r="235" spans="1:1026" ht="18.75" customHeight="1" thickTop="1" thickBot="1" x14ac:dyDescent="0.25">
      <c r="A235" s="174"/>
      <c r="B235" s="175"/>
      <c r="C235" s="289" t="s">
        <v>370</v>
      </c>
      <c r="D235" s="152" t="s">
        <v>371</v>
      </c>
      <c r="E235" s="177"/>
      <c r="F235" s="312"/>
      <c r="G235" s="156"/>
      <c r="H235" s="177"/>
      <c r="I235" s="155"/>
      <c r="J235" s="155"/>
      <c r="K235" s="155"/>
      <c r="L235" s="155"/>
      <c r="M235" s="155"/>
      <c r="N235" s="155"/>
      <c r="O235" s="156"/>
      <c r="P235" s="177"/>
      <c r="Q235" s="155"/>
      <c r="R235" s="155"/>
      <c r="S235" s="156"/>
      <c r="T235" s="177"/>
      <c r="U235" s="155"/>
      <c r="V235" s="155"/>
      <c r="W235" s="156"/>
      <c r="X235" s="290"/>
      <c r="Y235" s="40"/>
      <c r="Z235" s="40"/>
      <c r="AA235" s="302"/>
      <c r="AB235" s="177"/>
      <c r="AC235" s="155"/>
      <c r="AD235" s="155"/>
      <c r="AE235" s="156"/>
      <c r="AF235" s="290"/>
      <c r="AG235" s="40"/>
      <c r="AH235" s="40"/>
      <c r="AI235" s="40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  <c r="AMK235"/>
      <c r="AML235"/>
    </row>
    <row r="236" spans="1:1026" ht="18" customHeight="1" thickTop="1" thickBot="1" x14ac:dyDescent="0.25">
      <c r="A236" s="303" t="s">
        <v>144</v>
      </c>
      <c r="B236" s="304"/>
      <c r="C236" s="305"/>
      <c r="D236" s="306"/>
      <c r="E236" s="307">
        <f>SUM(E201:E235)</f>
        <v>810</v>
      </c>
      <c r="F236" s="650"/>
      <c r="G236" s="308"/>
      <c r="H236" s="307">
        <f t="shared" ref="H236:O236" si="10">SUM(H201:H235)</f>
        <v>300</v>
      </c>
      <c r="I236" s="309">
        <f t="shared" si="10"/>
        <v>0</v>
      </c>
      <c r="J236" s="309">
        <f t="shared" si="10"/>
        <v>390</v>
      </c>
      <c r="K236" s="309">
        <f t="shared" si="10"/>
        <v>0</v>
      </c>
      <c r="L236" s="309">
        <f t="shared" si="10"/>
        <v>0</v>
      </c>
      <c r="M236" s="309">
        <f t="shared" si="10"/>
        <v>0</v>
      </c>
      <c r="N236" s="309">
        <f t="shared" si="10"/>
        <v>0</v>
      </c>
      <c r="O236" s="308">
        <f t="shared" si="10"/>
        <v>120</v>
      </c>
      <c r="P236" s="798">
        <f>SUM(P201:P235,Q201:Q235)</f>
        <v>0</v>
      </c>
      <c r="Q236" s="799"/>
      <c r="R236" s="800">
        <f>SUM(R201:R235,S201:S235)</f>
        <v>0</v>
      </c>
      <c r="S236" s="801"/>
      <c r="T236" s="884">
        <f>SUM(T201:T235,U201:U235)</f>
        <v>0</v>
      </c>
      <c r="U236" s="884"/>
      <c r="V236" s="880">
        <f>SUM(V201:V235,W201:W235)</f>
        <v>0</v>
      </c>
      <c r="W236" s="880"/>
      <c r="X236" s="885">
        <f>SUM(X201:X235,Y201:Y235)</f>
        <v>0</v>
      </c>
      <c r="Y236" s="885"/>
      <c r="Z236" s="906">
        <f>SUM(Z201:Z235,AA201:AA235)</f>
        <v>0</v>
      </c>
      <c r="AA236" s="906"/>
      <c r="AB236" s="884">
        <f>SUM(AB201:AB235,AC201:AC235)</f>
        <v>210</v>
      </c>
      <c r="AC236" s="884"/>
      <c r="AD236" s="880">
        <f>SUM(AD201:AD235,AE201:AE235)</f>
        <v>210</v>
      </c>
      <c r="AE236" s="880"/>
      <c r="AF236" s="885">
        <f>SUM(AF201:AF235,AG201:AG235)</f>
        <v>240</v>
      </c>
      <c r="AG236" s="885"/>
      <c r="AH236" s="906">
        <f>SUM(AH201:AH235,AI201:AI235)</f>
        <v>150</v>
      </c>
      <c r="AI236" s="90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  <c r="AMK236"/>
      <c r="AML236"/>
    </row>
    <row r="237" spans="1:1026" s="260" customFormat="1" ht="18.75" customHeight="1" thickTop="1" thickBot="1" x14ac:dyDescent="0.25">
      <c r="A237" s="296" t="s">
        <v>145</v>
      </c>
      <c r="B237" s="152"/>
      <c r="C237" s="289"/>
      <c r="D237" s="152"/>
      <c r="E237" s="177"/>
      <c r="F237" s="312"/>
      <c r="G237" s="156">
        <f>SUM(G201:G235)</f>
        <v>70</v>
      </c>
      <c r="H237" s="177"/>
      <c r="I237" s="155"/>
      <c r="J237" s="155"/>
      <c r="K237" s="155"/>
      <c r="L237" s="155"/>
      <c r="M237" s="155"/>
      <c r="N237" s="155"/>
      <c r="O237" s="156"/>
      <c r="P237" s="798">
        <v>0</v>
      </c>
      <c r="Q237" s="799"/>
      <c r="R237" s="800">
        <v>0</v>
      </c>
      <c r="S237" s="801"/>
      <c r="T237" s="884">
        <v>0</v>
      </c>
      <c r="U237" s="884"/>
      <c r="V237" s="880">
        <v>0</v>
      </c>
      <c r="W237" s="880"/>
      <c r="X237" s="885">
        <v>0</v>
      </c>
      <c r="Y237" s="885"/>
      <c r="Z237" s="906">
        <v>0</v>
      </c>
      <c r="AA237" s="906"/>
      <c r="AB237" s="884">
        <f>SUM(G201:G204)</f>
        <v>18</v>
      </c>
      <c r="AC237" s="884"/>
      <c r="AD237" s="880">
        <f>SUM(5,G206:G207,4)</f>
        <v>17</v>
      </c>
      <c r="AE237" s="880"/>
      <c r="AF237" s="885">
        <f>SUM(2,G208:G210,4)</f>
        <v>20</v>
      </c>
      <c r="AG237" s="885"/>
      <c r="AH237" s="906">
        <f>SUM(G211:G214)</f>
        <v>15</v>
      </c>
      <c r="AI237" s="906"/>
    </row>
    <row r="238" spans="1:1026" s="260" customFormat="1" ht="18.75" customHeight="1" thickTop="1" thickBot="1" x14ac:dyDescent="0.25">
      <c r="A238" s="310" t="s">
        <v>87</v>
      </c>
      <c r="B238" s="152"/>
      <c r="C238" s="311">
        <v>6</v>
      </c>
      <c r="D238" s="152">
        <v>2</v>
      </c>
      <c r="E238" s="611"/>
      <c r="F238" s="312"/>
      <c r="G238" s="156"/>
      <c r="H238" s="312"/>
      <c r="I238" s="155"/>
      <c r="J238" s="312"/>
      <c r="K238" s="155"/>
      <c r="L238" s="312"/>
      <c r="M238" s="155"/>
      <c r="N238" s="312"/>
      <c r="O238" s="156"/>
      <c r="P238" s="798"/>
      <c r="Q238" s="799"/>
      <c r="R238" s="800"/>
      <c r="S238" s="801"/>
      <c r="T238" s="884"/>
      <c r="U238" s="884"/>
      <c r="V238" s="880"/>
      <c r="W238" s="880"/>
      <c r="X238" s="885"/>
      <c r="Y238" s="885"/>
      <c r="Z238" s="914"/>
      <c r="AA238" s="914"/>
      <c r="AB238" s="884">
        <v>3</v>
      </c>
      <c r="AC238" s="884"/>
      <c r="AD238" s="880">
        <v>1</v>
      </c>
      <c r="AE238" s="880"/>
      <c r="AF238" s="885">
        <v>3</v>
      </c>
      <c r="AG238" s="885"/>
      <c r="AH238" s="914">
        <v>1</v>
      </c>
      <c r="AI238" s="914"/>
    </row>
    <row r="239" spans="1:1026" s="260" customFormat="1" ht="18.75" customHeight="1" thickTop="1" thickBot="1" x14ac:dyDescent="0.25">
      <c r="A239" s="310"/>
      <c r="B239" s="152"/>
      <c r="C239" s="311"/>
      <c r="D239" s="152"/>
      <c r="E239" s="611"/>
      <c r="F239" s="312"/>
      <c r="G239" s="508"/>
      <c r="H239" s="312"/>
      <c r="I239" s="155"/>
      <c r="J239" s="312"/>
      <c r="K239" s="155"/>
      <c r="L239" s="312"/>
      <c r="M239" s="155"/>
      <c r="N239" s="312"/>
      <c r="O239" s="508"/>
      <c r="P239" s="312"/>
      <c r="Q239" s="512"/>
      <c r="R239" s="312"/>
      <c r="S239" s="514"/>
      <c r="T239" s="511"/>
      <c r="U239" s="512"/>
      <c r="V239" s="513"/>
      <c r="W239" s="514"/>
      <c r="X239" s="526"/>
      <c r="Y239" s="509"/>
      <c r="Z239" s="527"/>
      <c r="AA239" s="509"/>
      <c r="AB239" s="312"/>
      <c r="AC239" s="512"/>
      <c r="AD239" s="513"/>
      <c r="AE239" s="514"/>
      <c r="AF239" s="526"/>
      <c r="AG239" s="509"/>
      <c r="AH239" s="527"/>
      <c r="AI239" s="509"/>
    </row>
    <row r="240" spans="1:1026" s="260" customFormat="1" ht="18.75" customHeight="1" thickTop="1" thickBot="1" x14ac:dyDescent="0.25">
      <c r="A240" s="921" t="s">
        <v>215</v>
      </c>
      <c r="B240" s="922"/>
      <c r="C240" s="922"/>
      <c r="D240" s="922"/>
      <c r="E240" s="922"/>
      <c r="F240" s="922"/>
      <c r="G240" s="922"/>
      <c r="H240" s="922"/>
      <c r="I240" s="922"/>
      <c r="J240" s="922"/>
      <c r="K240" s="922"/>
      <c r="L240" s="922"/>
      <c r="M240" s="922"/>
      <c r="N240" s="922"/>
      <c r="O240" s="922"/>
      <c r="P240" s="922"/>
      <c r="Q240" s="922"/>
      <c r="R240" s="922"/>
      <c r="S240" s="922"/>
      <c r="T240" s="922"/>
      <c r="U240" s="922"/>
      <c r="V240" s="922"/>
      <c r="W240" s="922"/>
      <c r="X240" s="922"/>
      <c r="Y240" s="922"/>
      <c r="Z240" s="922"/>
      <c r="AA240" s="922"/>
      <c r="AB240" s="922"/>
      <c r="AC240" s="922"/>
      <c r="AD240" s="922"/>
      <c r="AE240" s="922"/>
      <c r="AF240" s="922"/>
      <c r="AG240" s="922"/>
      <c r="AH240" s="922"/>
      <c r="AI240" s="923"/>
    </row>
    <row r="241" spans="1:35" s="260" customFormat="1" ht="25.35" customHeight="1" thickTop="1" thickBot="1" x14ac:dyDescent="0.25">
      <c r="A241" s="682" t="s">
        <v>242</v>
      </c>
      <c r="B241" s="528"/>
      <c r="C241" s="529"/>
      <c r="D241" s="530"/>
      <c r="E241" s="689">
        <f>SUM(E99)</f>
        <v>2595</v>
      </c>
      <c r="F241" s="531"/>
      <c r="G241" s="530"/>
      <c r="H241" s="531">
        <f t="shared" ref="H241:O241" si="11">SUM(H99)</f>
        <v>1245</v>
      </c>
      <c r="I241" s="739">
        <f t="shared" si="11"/>
        <v>210</v>
      </c>
      <c r="J241" s="531">
        <f t="shared" si="11"/>
        <v>810</v>
      </c>
      <c r="K241" s="739">
        <f t="shared" si="11"/>
        <v>0</v>
      </c>
      <c r="L241" s="531">
        <f t="shared" si="11"/>
        <v>0</v>
      </c>
      <c r="M241" s="739">
        <f t="shared" si="11"/>
        <v>0</v>
      </c>
      <c r="N241" s="531">
        <f t="shared" si="11"/>
        <v>120</v>
      </c>
      <c r="O241" s="530">
        <f t="shared" si="11"/>
        <v>210</v>
      </c>
      <c r="P241" s="915">
        <f>SUM(P99:Q99)</f>
        <v>375</v>
      </c>
      <c r="Q241" s="915"/>
      <c r="R241" s="916">
        <f>SUM(R99:S99)</f>
        <v>375</v>
      </c>
      <c r="S241" s="916"/>
      <c r="T241" s="915">
        <f>SUM(T99:U99)</f>
        <v>390</v>
      </c>
      <c r="U241" s="915"/>
      <c r="V241" s="916">
        <f>SUM(V99:W99)</f>
        <v>375</v>
      </c>
      <c r="W241" s="916"/>
      <c r="X241" s="915">
        <f>SUM(X99:Y99)</f>
        <v>435</v>
      </c>
      <c r="Y241" s="915"/>
      <c r="Z241" s="917">
        <f>SUM(Z99:AA99)</f>
        <v>405</v>
      </c>
      <c r="AA241" s="917"/>
      <c r="AB241" s="915">
        <f>SUM(AB99:AC99)</f>
        <v>90</v>
      </c>
      <c r="AC241" s="915"/>
      <c r="AD241" s="916">
        <f>SUM(AD99:AE99)</f>
        <v>60</v>
      </c>
      <c r="AE241" s="916"/>
      <c r="AF241" s="915">
        <f>SUM(AF99:AG99)</f>
        <v>60</v>
      </c>
      <c r="AG241" s="915"/>
      <c r="AH241" s="917">
        <f>SUM(AH99:AI99)</f>
        <v>30</v>
      </c>
      <c r="AI241" s="917"/>
    </row>
    <row r="242" spans="1:35" s="260" customFormat="1" ht="23.45" customHeight="1" thickTop="1" thickBot="1" x14ac:dyDescent="0.25">
      <c r="A242" s="682" t="s">
        <v>243</v>
      </c>
      <c r="B242" s="528"/>
      <c r="C242" s="529"/>
      <c r="D242" s="530"/>
      <c r="E242" s="689"/>
      <c r="F242" s="531"/>
      <c r="G242" s="530">
        <f>SUM(G100)</f>
        <v>234</v>
      </c>
      <c r="H242" s="531"/>
      <c r="I242" s="739"/>
      <c r="J242" s="531"/>
      <c r="K242" s="739"/>
      <c r="L242" s="531"/>
      <c r="M242" s="739"/>
      <c r="N242" s="531"/>
      <c r="O242" s="530"/>
      <c r="P242" s="915">
        <f>SUM(P100:Q100)</f>
        <v>34</v>
      </c>
      <c r="Q242" s="915"/>
      <c r="R242" s="916">
        <f>SUM(R100)</f>
        <v>32</v>
      </c>
      <c r="S242" s="916"/>
      <c r="T242" s="915">
        <f>SUM(T100)</f>
        <v>34</v>
      </c>
      <c r="U242" s="915"/>
      <c r="V242" s="916">
        <f>SUM(V100)</f>
        <v>32</v>
      </c>
      <c r="W242" s="916"/>
      <c r="X242" s="915">
        <f>SUM(X100)</f>
        <v>39</v>
      </c>
      <c r="Y242" s="915"/>
      <c r="Z242" s="917">
        <f>SUM(Z100)</f>
        <v>33</v>
      </c>
      <c r="AA242" s="917"/>
      <c r="AB242" s="915">
        <f>SUM(AB100)</f>
        <v>11</v>
      </c>
      <c r="AC242" s="915"/>
      <c r="AD242" s="916">
        <f>SUM(AD100:AE100)</f>
        <v>8</v>
      </c>
      <c r="AE242" s="916"/>
      <c r="AF242" s="915">
        <f>SUM(AF100:AG100)</f>
        <v>8</v>
      </c>
      <c r="AG242" s="915"/>
      <c r="AH242" s="917">
        <f>SUM(AH100:AI100)</f>
        <v>5</v>
      </c>
      <c r="AI242" s="917"/>
    </row>
    <row r="243" spans="1:35" s="260" customFormat="1" ht="18.75" customHeight="1" thickTop="1" thickBot="1" x14ac:dyDescent="0.25">
      <c r="A243" s="683" t="s">
        <v>223</v>
      </c>
      <c r="B243" s="540"/>
      <c r="C243" s="541"/>
      <c r="D243" s="542"/>
      <c r="E243" s="690">
        <f>SUM(E146)</f>
        <v>810</v>
      </c>
      <c r="F243" s="543"/>
      <c r="G243" s="542"/>
      <c r="H243" s="543">
        <f t="shared" ref="H243:P243" si="12">SUM(H146)</f>
        <v>210</v>
      </c>
      <c r="I243" s="740">
        <f t="shared" si="12"/>
        <v>90</v>
      </c>
      <c r="J243" s="543">
        <f t="shared" si="12"/>
        <v>390</v>
      </c>
      <c r="K243" s="740">
        <f t="shared" si="12"/>
        <v>0</v>
      </c>
      <c r="L243" s="543">
        <f t="shared" si="12"/>
        <v>0</v>
      </c>
      <c r="M243" s="740">
        <f t="shared" si="12"/>
        <v>0</v>
      </c>
      <c r="N243" s="543">
        <f t="shared" si="12"/>
        <v>0</v>
      </c>
      <c r="O243" s="542">
        <f t="shared" si="12"/>
        <v>120</v>
      </c>
      <c r="P243" s="918">
        <f t="shared" si="12"/>
        <v>0</v>
      </c>
      <c r="Q243" s="918"/>
      <c r="R243" s="919">
        <f>SUM(R146)</f>
        <v>0</v>
      </c>
      <c r="S243" s="919"/>
      <c r="T243" s="918">
        <f>SUM(T146)</f>
        <v>0</v>
      </c>
      <c r="U243" s="918"/>
      <c r="V243" s="919">
        <f>SUM(V146)</f>
        <v>0</v>
      </c>
      <c r="W243" s="919"/>
      <c r="X243" s="918">
        <f>SUM(X146)</f>
        <v>0</v>
      </c>
      <c r="Y243" s="918"/>
      <c r="Z243" s="920">
        <f>SUM(Z146)</f>
        <v>0</v>
      </c>
      <c r="AA243" s="920"/>
      <c r="AB243" s="918">
        <f>SUM(AB146)</f>
        <v>210</v>
      </c>
      <c r="AC243" s="918"/>
      <c r="AD243" s="919">
        <f>SUM(AD146)</f>
        <v>240</v>
      </c>
      <c r="AE243" s="919"/>
      <c r="AF243" s="918">
        <f>SUM(AF146)</f>
        <v>210</v>
      </c>
      <c r="AG243" s="918"/>
      <c r="AH243" s="920">
        <f>SUM(AH146)</f>
        <v>150</v>
      </c>
      <c r="AI243" s="920"/>
    </row>
    <row r="244" spans="1:35" s="260" customFormat="1" ht="23.45" customHeight="1" thickTop="1" thickBot="1" x14ac:dyDescent="0.25">
      <c r="A244" s="684" t="s">
        <v>224</v>
      </c>
      <c r="B244" s="540"/>
      <c r="C244" s="541"/>
      <c r="D244" s="542"/>
      <c r="E244" s="690"/>
      <c r="F244" s="543"/>
      <c r="G244" s="542">
        <f>SUM(G147)</f>
        <v>70</v>
      </c>
      <c r="H244" s="543"/>
      <c r="I244" s="740"/>
      <c r="J244" s="543"/>
      <c r="K244" s="740"/>
      <c r="L244" s="543"/>
      <c r="M244" s="740"/>
      <c r="N244" s="543"/>
      <c r="O244" s="542"/>
      <c r="P244" s="918">
        <f>SUM(P147)</f>
        <v>0</v>
      </c>
      <c r="Q244" s="918"/>
      <c r="R244" s="919">
        <f>SUM(R147)</f>
        <v>0</v>
      </c>
      <c r="S244" s="919"/>
      <c r="T244" s="918">
        <f>SUM(T147)</f>
        <v>0</v>
      </c>
      <c r="U244" s="918"/>
      <c r="V244" s="919">
        <f>SUM(V147)</f>
        <v>0</v>
      </c>
      <c r="W244" s="919"/>
      <c r="X244" s="918">
        <f>SUM(X147)</f>
        <v>0</v>
      </c>
      <c r="Y244" s="918"/>
      <c r="Z244" s="920">
        <f>SUM(Z147)</f>
        <v>0</v>
      </c>
      <c r="AA244" s="920"/>
      <c r="AB244" s="918">
        <f>SUM(AB147)</f>
        <v>19</v>
      </c>
      <c r="AC244" s="918"/>
      <c r="AD244" s="919">
        <f>SUM(AD147)</f>
        <v>18</v>
      </c>
      <c r="AE244" s="919"/>
      <c r="AF244" s="918">
        <f>SUM(AF147)</f>
        <v>17</v>
      </c>
      <c r="AG244" s="918"/>
      <c r="AH244" s="920">
        <f>SUM(AH147)</f>
        <v>16</v>
      </c>
      <c r="AI244" s="920"/>
    </row>
    <row r="245" spans="1:35" s="260" customFormat="1" ht="18.75" customHeight="1" thickTop="1" thickBot="1" x14ac:dyDescent="0.25">
      <c r="A245" s="685" t="s">
        <v>225</v>
      </c>
      <c r="B245" s="544"/>
      <c r="C245" s="545"/>
      <c r="D245" s="546"/>
      <c r="E245" s="691">
        <f>SUM(E195)</f>
        <v>810</v>
      </c>
      <c r="F245" s="547"/>
      <c r="G245" s="546"/>
      <c r="H245" s="547">
        <f t="shared" ref="H245:P245" si="13">SUM(H195)</f>
        <v>285</v>
      </c>
      <c r="I245" s="741">
        <f t="shared" si="13"/>
        <v>60</v>
      </c>
      <c r="J245" s="547">
        <f t="shared" si="13"/>
        <v>345</v>
      </c>
      <c r="K245" s="741">
        <f t="shared" si="13"/>
        <v>0</v>
      </c>
      <c r="L245" s="547">
        <f t="shared" si="13"/>
        <v>0</v>
      </c>
      <c r="M245" s="741">
        <f t="shared" si="13"/>
        <v>0</v>
      </c>
      <c r="N245" s="547">
        <f t="shared" si="13"/>
        <v>0</v>
      </c>
      <c r="O245" s="546">
        <f t="shared" si="13"/>
        <v>120</v>
      </c>
      <c r="P245" s="785">
        <f t="shared" si="13"/>
        <v>0</v>
      </c>
      <c r="Q245" s="786"/>
      <c r="R245" s="787">
        <f>SUM(R195)</f>
        <v>0</v>
      </c>
      <c r="S245" s="822"/>
      <c r="T245" s="785">
        <f>SUM(T195)</f>
        <v>0</v>
      </c>
      <c r="U245" s="786"/>
      <c r="V245" s="787">
        <f>SUM(V195)</f>
        <v>0</v>
      </c>
      <c r="W245" s="822"/>
      <c r="X245" s="785">
        <f>SUM(X195)</f>
        <v>0</v>
      </c>
      <c r="Y245" s="786"/>
      <c r="Z245" s="787">
        <f>SUM(Z195)</f>
        <v>0</v>
      </c>
      <c r="AA245" s="822"/>
      <c r="AB245" s="785">
        <f>SUM(AB195)</f>
        <v>210</v>
      </c>
      <c r="AC245" s="786"/>
      <c r="AD245" s="787">
        <f>SUM(AD195)</f>
        <v>225</v>
      </c>
      <c r="AE245" s="822"/>
      <c r="AF245" s="785">
        <f>SUM(AF195)</f>
        <v>210</v>
      </c>
      <c r="AG245" s="786"/>
      <c r="AH245" s="787">
        <f>SUM(AH195)</f>
        <v>165</v>
      </c>
      <c r="AI245" s="786"/>
    </row>
    <row r="246" spans="1:35" s="260" customFormat="1" ht="24" customHeight="1" thickTop="1" thickBot="1" x14ac:dyDescent="0.25">
      <c r="A246" s="686" t="s">
        <v>226</v>
      </c>
      <c r="B246" s="544"/>
      <c r="C246" s="545"/>
      <c r="D246" s="546"/>
      <c r="E246" s="691"/>
      <c r="F246" s="547"/>
      <c r="G246" s="546">
        <f>SUM(G196)</f>
        <v>70</v>
      </c>
      <c r="H246" s="547"/>
      <c r="I246" s="741"/>
      <c r="J246" s="547"/>
      <c r="K246" s="741"/>
      <c r="L246" s="547"/>
      <c r="M246" s="741"/>
      <c r="N246" s="547"/>
      <c r="O246" s="546"/>
      <c r="P246" s="785">
        <f>SUM(P196)</f>
        <v>0</v>
      </c>
      <c r="Q246" s="786"/>
      <c r="R246" s="787">
        <f>SUM(R196)</f>
        <v>0</v>
      </c>
      <c r="S246" s="822"/>
      <c r="T246" s="785">
        <f>SUM(T196)</f>
        <v>0</v>
      </c>
      <c r="U246" s="786"/>
      <c r="V246" s="787">
        <f>SUM(V196)</f>
        <v>0</v>
      </c>
      <c r="W246" s="822"/>
      <c r="X246" s="785">
        <f>SUM(X196)</f>
        <v>0</v>
      </c>
      <c r="Y246" s="786"/>
      <c r="Z246" s="787">
        <f>SUM(Z196)</f>
        <v>0</v>
      </c>
      <c r="AA246" s="822"/>
      <c r="AB246" s="785">
        <f>SUM(AB196)</f>
        <v>19</v>
      </c>
      <c r="AC246" s="786"/>
      <c r="AD246" s="787">
        <f>SUM(AD196)</f>
        <v>18</v>
      </c>
      <c r="AE246" s="822"/>
      <c r="AF246" s="785">
        <f>SUM(AF196)</f>
        <v>16</v>
      </c>
      <c r="AG246" s="786"/>
      <c r="AH246" s="787">
        <f>SUM(AH196)</f>
        <v>17</v>
      </c>
      <c r="AI246" s="786"/>
    </row>
    <row r="247" spans="1:35" s="260" customFormat="1" ht="18.75" customHeight="1" thickTop="1" thickBot="1" x14ac:dyDescent="0.25">
      <c r="A247" s="687" t="s">
        <v>227</v>
      </c>
      <c r="B247" s="522"/>
      <c r="C247" s="523"/>
      <c r="D247" s="524"/>
      <c r="E247" s="692">
        <f>SUM(E236)</f>
        <v>810</v>
      </c>
      <c r="F247" s="525"/>
      <c r="G247" s="524"/>
      <c r="H247" s="525">
        <f t="shared" ref="H247:P247" si="14">SUM(H236)</f>
        <v>300</v>
      </c>
      <c r="I247" s="742">
        <f t="shared" si="14"/>
        <v>0</v>
      </c>
      <c r="J247" s="525">
        <f t="shared" si="14"/>
        <v>390</v>
      </c>
      <c r="K247" s="742">
        <f t="shared" si="14"/>
        <v>0</v>
      </c>
      <c r="L247" s="525">
        <f t="shared" si="14"/>
        <v>0</v>
      </c>
      <c r="M247" s="742">
        <f t="shared" si="14"/>
        <v>0</v>
      </c>
      <c r="N247" s="525">
        <f t="shared" si="14"/>
        <v>0</v>
      </c>
      <c r="O247" s="524">
        <f t="shared" si="14"/>
        <v>120</v>
      </c>
      <c r="P247" s="817">
        <f t="shared" si="14"/>
        <v>0</v>
      </c>
      <c r="Q247" s="807"/>
      <c r="R247" s="806">
        <f>SUM(R236)</f>
        <v>0</v>
      </c>
      <c r="S247" s="819"/>
      <c r="T247" s="817">
        <f>SUM(T236)</f>
        <v>0</v>
      </c>
      <c r="U247" s="807"/>
      <c r="V247" s="806">
        <f>SUM(V236)</f>
        <v>0</v>
      </c>
      <c r="W247" s="819"/>
      <c r="X247" s="817">
        <f>SUM(X236)</f>
        <v>0</v>
      </c>
      <c r="Y247" s="807"/>
      <c r="Z247" s="806">
        <f>SUM(Z236)</f>
        <v>0</v>
      </c>
      <c r="AA247" s="819"/>
      <c r="AB247" s="817">
        <f>SUM(AB236)</f>
        <v>210</v>
      </c>
      <c r="AC247" s="807"/>
      <c r="AD247" s="806">
        <f>SUM(AD236)</f>
        <v>210</v>
      </c>
      <c r="AE247" s="819"/>
      <c r="AF247" s="817">
        <f>SUM(AF236)</f>
        <v>240</v>
      </c>
      <c r="AG247" s="807"/>
      <c r="AH247" s="806">
        <f>SUM(AH236)</f>
        <v>150</v>
      </c>
      <c r="AI247" s="807"/>
    </row>
    <row r="248" spans="1:35" s="260" customFormat="1" ht="23.45" customHeight="1" thickTop="1" thickBot="1" x14ac:dyDescent="0.25">
      <c r="A248" s="688" t="s">
        <v>228</v>
      </c>
      <c r="B248" s="522"/>
      <c r="C248" s="523"/>
      <c r="D248" s="524"/>
      <c r="E248" s="692"/>
      <c r="F248" s="525"/>
      <c r="G248" s="524">
        <f>SUM(G237)</f>
        <v>70</v>
      </c>
      <c r="H248" s="525"/>
      <c r="I248" s="742"/>
      <c r="J248" s="525"/>
      <c r="K248" s="742"/>
      <c r="L248" s="525"/>
      <c r="M248" s="742"/>
      <c r="N248" s="525"/>
      <c r="O248" s="524"/>
      <c r="P248" s="817">
        <f>SUM(P237)</f>
        <v>0</v>
      </c>
      <c r="Q248" s="807"/>
      <c r="R248" s="806">
        <f>SUM(R237)</f>
        <v>0</v>
      </c>
      <c r="S248" s="819"/>
      <c r="T248" s="817">
        <f>SUM(T237)</f>
        <v>0</v>
      </c>
      <c r="U248" s="807"/>
      <c r="V248" s="806">
        <f>SUM(V237)</f>
        <v>0</v>
      </c>
      <c r="W248" s="819"/>
      <c r="X248" s="817">
        <f>SUM(X237)</f>
        <v>0</v>
      </c>
      <c r="Y248" s="807"/>
      <c r="Z248" s="806">
        <f>SUM(Z237)</f>
        <v>0</v>
      </c>
      <c r="AA248" s="819"/>
      <c r="AB248" s="817">
        <f>SUM(AB237)</f>
        <v>18</v>
      </c>
      <c r="AC248" s="807"/>
      <c r="AD248" s="806">
        <f>SUM(AD237)</f>
        <v>17</v>
      </c>
      <c r="AE248" s="819"/>
      <c r="AF248" s="817">
        <f>SUM(AF237)</f>
        <v>20</v>
      </c>
      <c r="AG248" s="807"/>
      <c r="AH248" s="806">
        <f>SUM(AH237)</f>
        <v>15</v>
      </c>
      <c r="AI248" s="807"/>
    </row>
    <row r="249" spans="1:35" s="260" customFormat="1" ht="18.75" customHeight="1" thickTop="1" thickBot="1" x14ac:dyDescent="0.25">
      <c r="A249" s="743" t="s">
        <v>150</v>
      </c>
      <c r="B249" s="532"/>
      <c r="C249" s="533"/>
      <c r="D249" s="534"/>
      <c r="E249" s="693">
        <f>SUM(E28,E55,E84,E121)</f>
        <v>330</v>
      </c>
      <c r="F249" s="536"/>
      <c r="G249" s="534"/>
      <c r="H249" s="533"/>
      <c r="I249" s="535"/>
      <c r="J249" s="533"/>
      <c r="K249" s="535"/>
      <c r="L249" s="533"/>
      <c r="M249" s="535"/>
      <c r="N249" s="533"/>
      <c r="O249" s="532"/>
      <c r="P249" s="821"/>
      <c r="Q249" s="821"/>
      <c r="R249" s="820"/>
      <c r="S249" s="820"/>
      <c r="T249" s="821"/>
      <c r="U249" s="821"/>
      <c r="V249" s="820"/>
      <c r="W249" s="820"/>
      <c r="X249" s="821"/>
      <c r="Y249" s="821"/>
      <c r="Z249" s="913"/>
      <c r="AA249" s="913"/>
      <c r="AB249" s="821"/>
      <c r="AC249" s="821"/>
      <c r="AD249" s="820"/>
      <c r="AE249" s="820"/>
      <c r="AF249" s="821"/>
      <c r="AG249" s="821"/>
      <c r="AH249" s="913"/>
      <c r="AI249" s="913"/>
    </row>
    <row r="250" spans="1:35" s="260" customFormat="1" ht="18.75" customHeight="1" thickTop="1" thickBot="1" x14ac:dyDescent="0.25">
      <c r="A250" s="743" t="s">
        <v>151</v>
      </c>
      <c r="B250" s="532"/>
      <c r="C250" s="533"/>
      <c r="D250" s="534"/>
      <c r="E250" s="693"/>
      <c r="F250" s="536"/>
      <c r="G250" s="534">
        <f>SUM(G28,G55,G84,G121)</f>
        <v>21</v>
      </c>
      <c r="H250" s="533"/>
      <c r="I250" s="535"/>
      <c r="J250" s="533"/>
      <c r="K250" s="535"/>
      <c r="L250" s="533"/>
      <c r="M250" s="535"/>
      <c r="N250" s="533"/>
      <c r="O250" s="532"/>
      <c r="P250" s="821"/>
      <c r="Q250" s="821"/>
      <c r="R250" s="820"/>
      <c r="S250" s="820"/>
      <c r="T250" s="821"/>
      <c r="U250" s="821"/>
      <c r="V250" s="820"/>
      <c r="W250" s="820"/>
      <c r="X250" s="821"/>
      <c r="Y250" s="821"/>
      <c r="Z250" s="913"/>
      <c r="AA250" s="913"/>
      <c r="AB250" s="821"/>
      <c r="AC250" s="821"/>
      <c r="AD250" s="820"/>
      <c r="AE250" s="820"/>
      <c r="AF250" s="821"/>
      <c r="AG250" s="821"/>
      <c r="AH250" s="913"/>
      <c r="AI250" s="913"/>
    </row>
    <row r="251" spans="1:35" s="260" customFormat="1" ht="18.75" customHeight="1" thickTop="1" thickBot="1" x14ac:dyDescent="0.25">
      <c r="A251" s="744" t="s">
        <v>244</v>
      </c>
      <c r="B251" s="548"/>
      <c r="C251" s="549"/>
      <c r="D251" s="548"/>
      <c r="E251" s="694">
        <f>SUM(E99,E146)</f>
        <v>3405</v>
      </c>
      <c r="F251" s="550"/>
      <c r="G251" s="551"/>
      <c r="H251" s="550">
        <f t="shared" ref="H251:P251" si="15">SUM(H99,H146)</f>
        <v>1455</v>
      </c>
      <c r="I251" s="552">
        <f t="shared" si="15"/>
        <v>300</v>
      </c>
      <c r="J251" s="550">
        <f t="shared" si="15"/>
        <v>1200</v>
      </c>
      <c r="K251" s="552">
        <f t="shared" si="15"/>
        <v>0</v>
      </c>
      <c r="L251" s="550">
        <f t="shared" si="15"/>
        <v>0</v>
      </c>
      <c r="M251" s="552">
        <f t="shared" si="15"/>
        <v>0</v>
      </c>
      <c r="N251" s="550">
        <f t="shared" si="15"/>
        <v>120</v>
      </c>
      <c r="O251" s="551">
        <f t="shared" si="15"/>
        <v>330</v>
      </c>
      <c r="P251" s="777">
        <f t="shared" si="15"/>
        <v>375</v>
      </c>
      <c r="Q251" s="778"/>
      <c r="R251" s="779">
        <f>SUM(R99,R146)</f>
        <v>375</v>
      </c>
      <c r="S251" s="780"/>
      <c r="T251" s="777">
        <f>SUM(T99,T146)</f>
        <v>390</v>
      </c>
      <c r="U251" s="778"/>
      <c r="V251" s="779">
        <f>SUM(V99,V146)</f>
        <v>375</v>
      </c>
      <c r="W251" s="780"/>
      <c r="X251" s="773">
        <f>SUM(X99,X146)</f>
        <v>435</v>
      </c>
      <c r="Y251" s="774"/>
      <c r="Z251" s="775">
        <f>SUM(Z99,Z146)</f>
        <v>405</v>
      </c>
      <c r="AA251" s="776"/>
      <c r="AB251" s="777">
        <f>SUM(AB99,AB146)</f>
        <v>300</v>
      </c>
      <c r="AC251" s="778"/>
      <c r="AD251" s="779">
        <f>SUM(AD99,AD146)</f>
        <v>300</v>
      </c>
      <c r="AE251" s="780"/>
      <c r="AF251" s="773">
        <f>SUM(AF99,AF146)</f>
        <v>270</v>
      </c>
      <c r="AG251" s="774"/>
      <c r="AH251" s="775">
        <f>SUM(AH99,AH146)</f>
        <v>180</v>
      </c>
      <c r="AI251" s="774"/>
    </row>
    <row r="252" spans="1:35" s="260" customFormat="1" ht="18.75" customHeight="1" thickTop="1" thickBot="1" x14ac:dyDescent="0.25">
      <c r="A252" s="745" t="s">
        <v>210</v>
      </c>
      <c r="B252" s="548"/>
      <c r="C252" s="549"/>
      <c r="D252" s="548"/>
      <c r="E252" s="694"/>
      <c r="F252" s="550"/>
      <c r="G252" s="551">
        <f>SUM(G100,G147)</f>
        <v>304</v>
      </c>
      <c r="H252" s="550"/>
      <c r="I252" s="552"/>
      <c r="J252" s="550"/>
      <c r="K252" s="552"/>
      <c r="L252" s="550"/>
      <c r="M252" s="552"/>
      <c r="N252" s="550"/>
      <c r="O252" s="551"/>
      <c r="P252" s="777">
        <f>SUM(P242)</f>
        <v>34</v>
      </c>
      <c r="Q252" s="778"/>
      <c r="R252" s="779">
        <f>SUM(R242)</f>
        <v>32</v>
      </c>
      <c r="S252" s="780"/>
      <c r="T252" s="777">
        <f>SUM(T242)</f>
        <v>34</v>
      </c>
      <c r="U252" s="778"/>
      <c r="V252" s="779">
        <f>SUM(V242)</f>
        <v>32</v>
      </c>
      <c r="W252" s="780"/>
      <c r="X252" s="773">
        <f>SUM(X242)</f>
        <v>39</v>
      </c>
      <c r="Y252" s="774"/>
      <c r="Z252" s="775">
        <f>SUM(Z242)</f>
        <v>33</v>
      </c>
      <c r="AA252" s="776"/>
      <c r="AB252" s="777">
        <f>SUM(AB242,AB244)</f>
        <v>30</v>
      </c>
      <c r="AC252" s="778"/>
      <c r="AD252" s="779">
        <f>SUM(AD242,AD244)</f>
        <v>26</v>
      </c>
      <c r="AE252" s="780"/>
      <c r="AF252" s="773">
        <f>SUM(AF242,AF244)</f>
        <v>25</v>
      </c>
      <c r="AG252" s="774"/>
      <c r="AH252" s="775">
        <f>SUM(AH242,AH244)</f>
        <v>21</v>
      </c>
      <c r="AI252" s="774"/>
    </row>
    <row r="253" spans="1:35" s="260" customFormat="1" ht="18.75" customHeight="1" thickTop="1" thickBot="1" x14ac:dyDescent="0.25">
      <c r="A253" s="746" t="s">
        <v>246</v>
      </c>
      <c r="B253" s="553"/>
      <c r="C253" s="554"/>
      <c r="D253" s="553"/>
      <c r="E253" s="695">
        <f>SUM(E99,E195)</f>
        <v>3405</v>
      </c>
      <c r="F253" s="555"/>
      <c r="G253" s="556"/>
      <c r="H253" s="555">
        <f t="shared" ref="H253:P253" si="16">SUM(H99,H195)</f>
        <v>1530</v>
      </c>
      <c r="I253" s="557">
        <f t="shared" si="16"/>
        <v>270</v>
      </c>
      <c r="J253" s="555">
        <f t="shared" si="16"/>
        <v>1155</v>
      </c>
      <c r="K253" s="557">
        <f t="shared" si="16"/>
        <v>0</v>
      </c>
      <c r="L253" s="555">
        <f t="shared" si="16"/>
        <v>0</v>
      </c>
      <c r="M253" s="557">
        <f t="shared" si="16"/>
        <v>0</v>
      </c>
      <c r="N253" s="555">
        <f t="shared" si="16"/>
        <v>120</v>
      </c>
      <c r="O253" s="556">
        <f t="shared" si="16"/>
        <v>330</v>
      </c>
      <c r="P253" s="781">
        <f t="shared" si="16"/>
        <v>375</v>
      </c>
      <c r="Q253" s="782"/>
      <c r="R253" s="783">
        <f>SUM(R99,R195)</f>
        <v>375</v>
      </c>
      <c r="S253" s="784"/>
      <c r="T253" s="781">
        <f>SUM(T99,T195)</f>
        <v>390</v>
      </c>
      <c r="U253" s="782"/>
      <c r="V253" s="783">
        <f>SUM(V99,V195)</f>
        <v>375</v>
      </c>
      <c r="W253" s="784"/>
      <c r="X253" s="785">
        <f>SUM(X99,X195)</f>
        <v>435</v>
      </c>
      <c r="Y253" s="786"/>
      <c r="Z253" s="787">
        <f>SUM(Z99,Z195)</f>
        <v>405</v>
      </c>
      <c r="AA253" s="788"/>
      <c r="AB253" s="781">
        <f>SUM(AB99,AB195)</f>
        <v>300</v>
      </c>
      <c r="AC253" s="782"/>
      <c r="AD253" s="783">
        <f>SUM(AD99,AD195)</f>
        <v>285</v>
      </c>
      <c r="AE253" s="784"/>
      <c r="AF253" s="785">
        <f>SUM(AF99,AF195)</f>
        <v>270</v>
      </c>
      <c r="AG253" s="786"/>
      <c r="AH253" s="787">
        <f>SUM(AH99,AH195)</f>
        <v>195</v>
      </c>
      <c r="AI253" s="786"/>
    </row>
    <row r="254" spans="1:35" s="260" customFormat="1" ht="18.75" customHeight="1" thickTop="1" thickBot="1" x14ac:dyDescent="0.25">
      <c r="A254" s="747" t="s">
        <v>208</v>
      </c>
      <c r="B254" s="553"/>
      <c r="C254" s="554"/>
      <c r="D254" s="553"/>
      <c r="E254" s="695"/>
      <c r="F254" s="555"/>
      <c r="G254" s="556">
        <f>SUM(G100,G196)</f>
        <v>304</v>
      </c>
      <c r="H254" s="555"/>
      <c r="I254" s="557"/>
      <c r="J254" s="555"/>
      <c r="K254" s="557"/>
      <c r="L254" s="555"/>
      <c r="M254" s="557"/>
      <c r="N254" s="555"/>
      <c r="O254" s="556"/>
      <c r="P254" s="781">
        <f>SUM(P242)</f>
        <v>34</v>
      </c>
      <c r="Q254" s="782"/>
      <c r="R254" s="783">
        <f>SUM(R242)</f>
        <v>32</v>
      </c>
      <c r="S254" s="784"/>
      <c r="T254" s="781">
        <f>SUM(T242)</f>
        <v>34</v>
      </c>
      <c r="U254" s="782"/>
      <c r="V254" s="783">
        <f>SUM(V242)</f>
        <v>32</v>
      </c>
      <c r="W254" s="784"/>
      <c r="X254" s="785">
        <f>SUM(X242)</f>
        <v>39</v>
      </c>
      <c r="Y254" s="786"/>
      <c r="Z254" s="787">
        <f>SUM(Z242)</f>
        <v>33</v>
      </c>
      <c r="AA254" s="788"/>
      <c r="AB254" s="781">
        <f>SUM(AB242,AB246)</f>
        <v>30</v>
      </c>
      <c r="AC254" s="782"/>
      <c r="AD254" s="783">
        <f>SUM(AD242,AD246)</f>
        <v>26</v>
      </c>
      <c r="AE254" s="784"/>
      <c r="AF254" s="785">
        <f>SUM(AF242,AF246)</f>
        <v>24</v>
      </c>
      <c r="AG254" s="786"/>
      <c r="AH254" s="787">
        <f>SUM(AH242,AH246)</f>
        <v>22</v>
      </c>
      <c r="AI254" s="786"/>
    </row>
    <row r="255" spans="1:35" s="260" customFormat="1" ht="18.75" customHeight="1" thickTop="1" thickBot="1" x14ac:dyDescent="0.25">
      <c r="A255" s="748" t="s">
        <v>245</v>
      </c>
      <c r="B255" s="517"/>
      <c r="C255" s="518"/>
      <c r="D255" s="517"/>
      <c r="E255" s="696">
        <f>SUM(E99,E236)</f>
        <v>3405</v>
      </c>
      <c r="F255" s="519"/>
      <c r="G255" s="520"/>
      <c r="H255" s="519">
        <f t="shared" ref="H255:P255" si="17">SUM(H99,H236)</f>
        <v>1545</v>
      </c>
      <c r="I255" s="521">
        <f t="shared" si="17"/>
        <v>210</v>
      </c>
      <c r="J255" s="519">
        <f t="shared" si="17"/>
        <v>1200</v>
      </c>
      <c r="K255" s="521">
        <f t="shared" si="17"/>
        <v>0</v>
      </c>
      <c r="L255" s="519">
        <f t="shared" si="17"/>
        <v>0</v>
      </c>
      <c r="M255" s="521">
        <f t="shared" si="17"/>
        <v>0</v>
      </c>
      <c r="N255" s="519">
        <f t="shared" si="17"/>
        <v>120</v>
      </c>
      <c r="O255" s="520">
        <f t="shared" si="17"/>
        <v>330</v>
      </c>
      <c r="P255" s="813">
        <f t="shared" si="17"/>
        <v>375</v>
      </c>
      <c r="Q255" s="814"/>
      <c r="R255" s="815">
        <f>SUM(R99,R236)</f>
        <v>375</v>
      </c>
      <c r="S255" s="816"/>
      <c r="T255" s="813">
        <f>SUM(T99,T236)</f>
        <v>390</v>
      </c>
      <c r="U255" s="814"/>
      <c r="V255" s="815">
        <f>SUM(V99,V236)</f>
        <v>375</v>
      </c>
      <c r="W255" s="816"/>
      <c r="X255" s="817">
        <f>SUM(X99,X236)</f>
        <v>435</v>
      </c>
      <c r="Y255" s="807"/>
      <c r="Z255" s="806">
        <f>SUM(Z99,Z236)</f>
        <v>405</v>
      </c>
      <c r="AA255" s="818"/>
      <c r="AB255" s="813">
        <f>SUM(AB99,AB236)</f>
        <v>300</v>
      </c>
      <c r="AC255" s="814"/>
      <c r="AD255" s="815">
        <f>SUM(AD99,AD236)</f>
        <v>270</v>
      </c>
      <c r="AE255" s="816"/>
      <c r="AF255" s="817">
        <f>SUM(AF99,AF236)</f>
        <v>300</v>
      </c>
      <c r="AG255" s="807"/>
      <c r="AH255" s="806">
        <f>SUM(AH99,AH236)</f>
        <v>180</v>
      </c>
      <c r="AI255" s="807"/>
    </row>
    <row r="256" spans="1:35" s="260" customFormat="1" ht="18.75" customHeight="1" thickTop="1" thickBot="1" x14ac:dyDescent="0.25">
      <c r="A256" s="749" t="s">
        <v>209</v>
      </c>
      <c r="B256" s="517"/>
      <c r="C256" s="518"/>
      <c r="D256" s="517"/>
      <c r="E256" s="696"/>
      <c r="F256" s="519"/>
      <c r="G256" s="520">
        <f>SUM(G100,G237)</f>
        <v>304</v>
      </c>
      <c r="H256" s="519"/>
      <c r="I256" s="521"/>
      <c r="J256" s="519"/>
      <c r="K256" s="521"/>
      <c r="L256" s="519"/>
      <c r="M256" s="521"/>
      <c r="N256" s="519"/>
      <c r="O256" s="520"/>
      <c r="P256" s="813">
        <f>SUM(P242)</f>
        <v>34</v>
      </c>
      <c r="Q256" s="814"/>
      <c r="R256" s="815">
        <f>SUM(R242)</f>
        <v>32</v>
      </c>
      <c r="S256" s="816"/>
      <c r="T256" s="813">
        <f>SUM(T242)</f>
        <v>34</v>
      </c>
      <c r="U256" s="814"/>
      <c r="V256" s="815">
        <f>SUM(V242)</f>
        <v>32</v>
      </c>
      <c r="W256" s="816"/>
      <c r="X256" s="817">
        <f>SUM(X242)</f>
        <v>39</v>
      </c>
      <c r="Y256" s="807"/>
      <c r="Z256" s="806">
        <f>SUM(Z242)</f>
        <v>33</v>
      </c>
      <c r="AA256" s="818"/>
      <c r="AB256" s="813">
        <f>SUM(AB242,AB248)</f>
        <v>29</v>
      </c>
      <c r="AC256" s="814"/>
      <c r="AD256" s="815">
        <f>SUM(AD242,AD248)</f>
        <v>25</v>
      </c>
      <c r="AE256" s="816"/>
      <c r="AF256" s="817">
        <f>SUM(AF242,AF248)</f>
        <v>28</v>
      </c>
      <c r="AG256" s="807"/>
      <c r="AH256" s="806">
        <f>SUM(AH242,AH248)</f>
        <v>20</v>
      </c>
      <c r="AI256" s="807"/>
    </row>
    <row r="257" spans="1:1026" s="260" customFormat="1" ht="18.75" customHeight="1" thickTop="1" thickBot="1" x14ac:dyDescent="0.25">
      <c r="A257" s="750" t="s">
        <v>372</v>
      </c>
      <c r="B257" s="548"/>
      <c r="C257" s="549">
        <f>SUM(C101,C148)</f>
        <v>14</v>
      </c>
      <c r="D257" s="548">
        <f>SUM(D101,D148)</f>
        <v>15</v>
      </c>
      <c r="E257" s="694"/>
      <c r="F257" s="550"/>
      <c r="G257" s="551"/>
      <c r="H257" s="550"/>
      <c r="I257" s="552"/>
      <c r="J257" s="550"/>
      <c r="K257" s="552"/>
      <c r="L257" s="550"/>
      <c r="M257" s="552"/>
      <c r="N257" s="550"/>
      <c r="O257" s="551"/>
      <c r="P257" s="777">
        <f>SUM(P101)</f>
        <v>3</v>
      </c>
      <c r="Q257" s="778"/>
      <c r="R257" s="779">
        <f>SUM(R101)</f>
        <v>4</v>
      </c>
      <c r="S257" s="780"/>
      <c r="T257" s="777">
        <f>SUM(T101)</f>
        <v>4</v>
      </c>
      <c r="U257" s="778"/>
      <c r="V257" s="779">
        <f>SUM(V101)</f>
        <v>3</v>
      </c>
      <c r="W257" s="780"/>
      <c r="X257" s="773">
        <f>SUM(X101)</f>
        <v>3</v>
      </c>
      <c r="Y257" s="774"/>
      <c r="Z257" s="775">
        <f>SUM(Z101)</f>
        <v>3</v>
      </c>
      <c r="AA257" s="776"/>
      <c r="AB257" s="777">
        <f>SUM(AB148)</f>
        <v>3</v>
      </c>
      <c r="AC257" s="778"/>
      <c r="AD257" s="779">
        <f>SUM(AD148)</f>
        <v>2</v>
      </c>
      <c r="AE257" s="780"/>
      <c r="AF257" s="773">
        <f>SUM(AF148)</f>
        <v>1</v>
      </c>
      <c r="AG257" s="774"/>
      <c r="AH257" s="775">
        <f>SUM(AH148)</f>
        <v>2</v>
      </c>
      <c r="AI257" s="774"/>
    </row>
    <row r="258" spans="1:1026" s="260" customFormat="1" ht="18.75" customHeight="1" thickTop="1" thickBot="1" x14ac:dyDescent="0.25">
      <c r="A258" s="751" t="s">
        <v>373</v>
      </c>
      <c r="B258" s="553"/>
      <c r="C258" s="554">
        <f>SUM(C101,C197)</f>
        <v>15</v>
      </c>
      <c r="D258" s="553">
        <f>SUM(D101,D197)</f>
        <v>14</v>
      </c>
      <c r="E258" s="695"/>
      <c r="F258" s="555"/>
      <c r="G258" s="556"/>
      <c r="H258" s="555"/>
      <c r="I258" s="557"/>
      <c r="J258" s="555"/>
      <c r="K258" s="557"/>
      <c r="L258" s="555"/>
      <c r="M258" s="557"/>
      <c r="N258" s="555"/>
      <c r="O258" s="556"/>
      <c r="P258" s="781">
        <f>SUM(P101)</f>
        <v>3</v>
      </c>
      <c r="Q258" s="782"/>
      <c r="R258" s="783">
        <f>SUM(R101)</f>
        <v>4</v>
      </c>
      <c r="S258" s="784"/>
      <c r="T258" s="781">
        <f>SUM(T101)</f>
        <v>4</v>
      </c>
      <c r="U258" s="782"/>
      <c r="V258" s="783">
        <f>SUM(V101)</f>
        <v>3</v>
      </c>
      <c r="W258" s="784"/>
      <c r="X258" s="785">
        <f>SUM(X101)</f>
        <v>3</v>
      </c>
      <c r="Y258" s="786"/>
      <c r="Z258" s="787">
        <f>SUM(Z101)</f>
        <v>3</v>
      </c>
      <c r="AA258" s="788"/>
      <c r="AB258" s="781">
        <f>SUM(AB197)</f>
        <v>4</v>
      </c>
      <c r="AC258" s="782"/>
      <c r="AD258" s="783">
        <f>SUM(AD197)</f>
        <v>2</v>
      </c>
      <c r="AE258" s="784"/>
      <c r="AF258" s="785">
        <f>SUM(AF197)</f>
        <v>1</v>
      </c>
      <c r="AG258" s="786"/>
      <c r="AH258" s="787">
        <f>SUM(AH197)</f>
        <v>1</v>
      </c>
      <c r="AI258" s="786"/>
    </row>
    <row r="259" spans="1:1026" ht="14.25" thickTop="1" thickBot="1" x14ac:dyDescent="0.25">
      <c r="A259" s="752" t="s">
        <v>374</v>
      </c>
      <c r="B259" s="733"/>
      <c r="C259" s="737">
        <f>SUM(C101,C238)</f>
        <v>16</v>
      </c>
      <c r="D259" s="735">
        <f>SUM(D101,D238)</f>
        <v>13</v>
      </c>
      <c r="E259" s="736"/>
      <c r="F259" s="737"/>
      <c r="G259" s="735"/>
      <c r="H259" s="734"/>
      <c r="I259" s="738"/>
      <c r="J259" s="734"/>
      <c r="K259" s="738"/>
      <c r="L259" s="734"/>
      <c r="M259" s="738"/>
      <c r="N259" s="734"/>
      <c r="O259" s="733"/>
      <c r="P259" s="808">
        <f>SUM(P101)</f>
        <v>3</v>
      </c>
      <c r="Q259" s="809"/>
      <c r="R259" s="810">
        <f>SUM(R101)</f>
        <v>4</v>
      </c>
      <c r="S259" s="811"/>
      <c r="T259" s="808">
        <f>SUM(T101)</f>
        <v>4</v>
      </c>
      <c r="U259" s="809"/>
      <c r="V259" s="810">
        <f>SUM(V101)</f>
        <v>3</v>
      </c>
      <c r="W259" s="811"/>
      <c r="X259" s="808">
        <f>SUM(X101)</f>
        <v>3</v>
      </c>
      <c r="Y259" s="809"/>
      <c r="Z259" s="810">
        <f>SUM(Z101)</f>
        <v>3</v>
      </c>
      <c r="AA259" s="812"/>
      <c r="AB259" s="808">
        <f>SUM(AB238)</f>
        <v>3</v>
      </c>
      <c r="AC259" s="809"/>
      <c r="AD259" s="810">
        <f>SUM(AD238)</f>
        <v>1</v>
      </c>
      <c r="AE259" s="811"/>
      <c r="AF259" s="808">
        <f>SUM(AF238)</f>
        <v>3</v>
      </c>
      <c r="AG259" s="809"/>
      <c r="AH259" s="810">
        <f>SUM(AH238)</f>
        <v>1</v>
      </c>
      <c r="AI259" s="80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</row>
    <row r="260" spans="1:1026" ht="13.5" thickTop="1" x14ac:dyDescent="0.2"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</row>
    <row r="261" spans="1:1026" ht="14.25" customHeight="1" x14ac:dyDescent="0.2">
      <c r="A261" s="1" t="s">
        <v>156</v>
      </c>
      <c r="B261" s="331"/>
      <c r="C261" s="332"/>
      <c r="D261" s="332"/>
      <c r="E261" s="332"/>
      <c r="F261" s="332"/>
      <c r="G261" s="332"/>
      <c r="H261" s="332"/>
      <c r="I261" s="332"/>
      <c r="J261" s="332"/>
      <c r="K261" s="332"/>
      <c r="L261" s="332"/>
      <c r="M261" s="332"/>
      <c r="N261" s="332"/>
      <c r="O261" s="332"/>
      <c r="P261" s="332"/>
      <c r="Q261" s="332"/>
      <c r="R261" s="332"/>
      <c r="S261" s="332"/>
      <c r="T261" s="332"/>
      <c r="U261" s="332"/>
      <c r="V261" s="332"/>
      <c r="W261" s="332"/>
      <c r="X261" s="332"/>
      <c r="Y261" s="332"/>
      <c r="Z261" s="332"/>
      <c r="AA261" s="333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  <c r="AMK261"/>
      <c r="AML261"/>
    </row>
    <row r="262" spans="1:1026" ht="22.35" customHeight="1" x14ac:dyDescent="0.2">
      <c r="A262" s="924" t="s">
        <v>354</v>
      </c>
      <c r="B262" s="924"/>
      <c r="C262" s="924"/>
      <c r="D262" s="924"/>
      <c r="E262" s="924"/>
      <c r="F262" s="924"/>
      <c r="G262" s="924"/>
      <c r="H262" s="924"/>
      <c r="I262" s="924"/>
      <c r="J262" s="924"/>
      <c r="K262" s="924"/>
      <c r="L262" s="924"/>
      <c r="M262" s="924"/>
      <c r="N262" s="924"/>
      <c r="O262" s="924"/>
      <c r="P262" s="924"/>
      <c r="Q262" s="924"/>
      <c r="R262" s="924"/>
      <c r="S262" s="924"/>
      <c r="T262" s="924"/>
      <c r="U262" s="924"/>
      <c r="V262" s="924"/>
      <c r="W262" s="924"/>
      <c r="X262" s="924"/>
      <c r="Y262" s="924"/>
      <c r="Z262" s="924"/>
      <c r="AA262" s="924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  <c r="AMK262"/>
      <c r="AML262"/>
    </row>
    <row r="263" spans="1:1026" ht="14.25" customHeight="1" x14ac:dyDescent="0.2">
      <c r="A263" s="925" t="s">
        <v>386</v>
      </c>
      <c r="B263" s="925"/>
      <c r="C263" s="925"/>
      <c r="D263" s="925"/>
      <c r="E263" s="925"/>
      <c r="F263" s="925"/>
      <c r="G263" s="925"/>
      <c r="H263" s="925"/>
      <c r="I263" s="925"/>
      <c r="J263" s="925"/>
      <c r="K263" s="925"/>
      <c r="L263" s="925"/>
      <c r="M263" s="925"/>
      <c r="N263" s="925"/>
      <c r="O263" s="925"/>
      <c r="P263" s="925"/>
      <c r="Q263" s="925"/>
      <c r="R263" s="925"/>
      <c r="S263" s="925"/>
      <c r="T263" s="925"/>
      <c r="U263" s="925"/>
      <c r="V263" s="925"/>
      <c r="W263" s="925"/>
      <c r="X263" s="925"/>
      <c r="Y263" s="925"/>
      <c r="Z263" s="925"/>
      <c r="AA263" s="925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  <c r="AMK263"/>
      <c r="AML263"/>
    </row>
    <row r="264" spans="1:1026" ht="21.6" customHeight="1" x14ac:dyDescent="0.2"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  <c r="AMK264"/>
      <c r="AML264"/>
    </row>
    <row r="265" spans="1:1026" ht="14.25" customHeight="1" x14ac:dyDescent="0.2">
      <c r="B265" s="772"/>
      <c r="C265" s="789"/>
      <c r="D265" s="789"/>
      <c r="E265" s="789"/>
      <c r="F265" s="789"/>
      <c r="G265" s="789"/>
      <c r="H265" s="789"/>
      <c r="I265" s="789"/>
      <c r="J265" s="789"/>
      <c r="K265" s="789"/>
      <c r="L265" s="789"/>
      <c r="M265" s="789"/>
      <c r="N265" s="789"/>
      <c r="O265" s="789"/>
      <c r="P265" s="789"/>
      <c r="Q265" s="789"/>
      <c r="R265" s="789"/>
      <c r="S265" s="789"/>
      <c r="T265" s="789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  <c r="AMK265"/>
      <c r="AML265"/>
    </row>
    <row r="266" spans="1:1026" ht="24" customHeight="1" x14ac:dyDescent="0.2"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  <c r="AMK266"/>
      <c r="AML266"/>
    </row>
    <row r="267" spans="1:1026" ht="14.25" customHeight="1" x14ac:dyDescent="0.2"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  <c r="AMK267"/>
      <c r="AML267"/>
    </row>
    <row r="268" spans="1:1026" ht="14.25" customHeight="1" x14ac:dyDescent="0.2"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</row>
    <row r="269" spans="1:1026" x14ac:dyDescent="0.2"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  <c r="AMK269"/>
      <c r="AML269"/>
    </row>
    <row r="272" spans="1:1026" ht="24.75" customHeight="1" x14ac:dyDescent="0.2"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  <c r="AMK272"/>
      <c r="AML272"/>
    </row>
    <row r="273" spans="28:1026" x14ac:dyDescent="0.2"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  <c r="AMK273"/>
      <c r="AML273"/>
    </row>
    <row r="274" spans="28:1026" x14ac:dyDescent="0.2"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  <c r="AMK274"/>
      <c r="AML274"/>
    </row>
    <row r="275" spans="28:1026" x14ac:dyDescent="0.2"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  <c r="AMK275"/>
      <c r="AML275"/>
    </row>
  </sheetData>
  <mergeCells count="484">
    <mergeCell ref="A103:AA103"/>
    <mergeCell ref="AB103:AE103"/>
    <mergeCell ref="AF103:AI103"/>
    <mergeCell ref="A104:A106"/>
    <mergeCell ref="B104:B106"/>
    <mergeCell ref="C104:D104"/>
    <mergeCell ref="E104:E106"/>
    <mergeCell ref="G104:G106"/>
    <mergeCell ref="H104:O104"/>
    <mergeCell ref="P104:S104"/>
    <mergeCell ref="T104:W104"/>
    <mergeCell ref="X104:AA104"/>
    <mergeCell ref="AB104:AE104"/>
    <mergeCell ref="AF104:AI104"/>
    <mergeCell ref="C105:C106"/>
    <mergeCell ref="D105:D106"/>
    <mergeCell ref="H105:H106"/>
    <mergeCell ref="I105:I106"/>
    <mergeCell ref="J105:L105"/>
    <mergeCell ref="M105:M106"/>
    <mergeCell ref="N105:N106"/>
    <mergeCell ref="O105:O106"/>
    <mergeCell ref="P105:Q105"/>
    <mergeCell ref="U30:U31"/>
    <mergeCell ref="V30:V31"/>
    <mergeCell ref="W30:W31"/>
    <mergeCell ref="X30:X31"/>
    <mergeCell ref="Y30:Y31"/>
    <mergeCell ref="Z30:Z31"/>
    <mergeCell ref="AA30:AA31"/>
    <mergeCell ref="AB30:AB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B30:B31"/>
    <mergeCell ref="C30:C31"/>
    <mergeCell ref="D30:D31"/>
    <mergeCell ref="E30:E31"/>
    <mergeCell ref="F30:F31"/>
    <mergeCell ref="G30:G31"/>
    <mergeCell ref="H30:H31"/>
    <mergeCell ref="I30:I31"/>
    <mergeCell ref="F150:F153"/>
    <mergeCell ref="A102:AI102"/>
    <mergeCell ref="A30:A31"/>
    <mergeCell ref="AD30:AD31"/>
    <mergeCell ref="AE30:AE31"/>
    <mergeCell ref="AF30:AF31"/>
    <mergeCell ref="AG30:AG31"/>
    <mergeCell ref="AH30:AH31"/>
    <mergeCell ref="AI30:AI31"/>
    <mergeCell ref="F104:F106"/>
    <mergeCell ref="AC30:AC31"/>
    <mergeCell ref="AB105:AC105"/>
    <mergeCell ref="AD105:AE105"/>
    <mergeCell ref="AF105:AG105"/>
    <mergeCell ref="AH105:AI105"/>
    <mergeCell ref="AH101:AI101"/>
    <mergeCell ref="O9:O10"/>
    <mergeCell ref="P9:Q9"/>
    <mergeCell ref="R9:S9"/>
    <mergeCell ref="D9:D10"/>
    <mergeCell ref="H9:H10"/>
    <mergeCell ref="I9:I10"/>
    <mergeCell ref="J9:L9"/>
    <mergeCell ref="M9:M10"/>
    <mergeCell ref="N9:N10"/>
    <mergeCell ref="F8:F10"/>
    <mergeCell ref="A263:AA263"/>
    <mergeCell ref="AB146:AC146"/>
    <mergeCell ref="AD146:AE146"/>
    <mergeCell ref="AF146:AG146"/>
    <mergeCell ref="AH146:AI146"/>
    <mergeCell ref="P146:Q146"/>
    <mergeCell ref="R146:S146"/>
    <mergeCell ref="P236:Q236"/>
    <mergeCell ref="R236:S236"/>
    <mergeCell ref="P195:Q195"/>
    <mergeCell ref="R195:S195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B250:AC250"/>
    <mergeCell ref="AH250:AI250"/>
    <mergeCell ref="AB244:AC244"/>
    <mergeCell ref="AD244:AE244"/>
    <mergeCell ref="AF244:AG244"/>
    <mergeCell ref="AH243:AI243"/>
    <mergeCell ref="AH245:AI245"/>
    <mergeCell ref="P250:Q250"/>
    <mergeCell ref="R250:S250"/>
    <mergeCell ref="A240:AI240"/>
    <mergeCell ref="A262:AA262"/>
    <mergeCell ref="AH244:AI244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P244:Q244"/>
    <mergeCell ref="R244:S244"/>
    <mergeCell ref="T244:U244"/>
    <mergeCell ref="V244:W244"/>
    <mergeCell ref="X244:Y244"/>
    <mergeCell ref="Z244:AA244"/>
    <mergeCell ref="AH242:AI242"/>
    <mergeCell ref="AB242:AC242"/>
    <mergeCell ref="AD242:AE242"/>
    <mergeCell ref="AF242:AG242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B238:AC238"/>
    <mergeCell ref="AD238:AE238"/>
    <mergeCell ref="AF238:AG238"/>
    <mergeCell ref="AH238:AI238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P237:Q237"/>
    <mergeCell ref="R237:S237"/>
    <mergeCell ref="P238:Q238"/>
    <mergeCell ref="R238:S238"/>
    <mergeCell ref="T250:U250"/>
    <mergeCell ref="V250:W250"/>
    <mergeCell ref="X250:Y250"/>
    <mergeCell ref="Z250:AA250"/>
    <mergeCell ref="T238:U238"/>
    <mergeCell ref="V238:W238"/>
    <mergeCell ref="X238:Y238"/>
    <mergeCell ref="Z238:AA238"/>
    <mergeCell ref="V247:W247"/>
    <mergeCell ref="X247:Y247"/>
    <mergeCell ref="P242:Q242"/>
    <mergeCell ref="R242:S242"/>
    <mergeCell ref="T242:U242"/>
    <mergeCell ref="V242:W242"/>
    <mergeCell ref="X242:Y242"/>
    <mergeCell ref="Z242:AA242"/>
    <mergeCell ref="P243:Q243"/>
    <mergeCell ref="AB237:AC237"/>
    <mergeCell ref="AD237:AE237"/>
    <mergeCell ref="AF237:AG237"/>
    <mergeCell ref="AH237:AI237"/>
    <mergeCell ref="AB198:AE198"/>
    <mergeCell ref="AF198:AI198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T237:U237"/>
    <mergeCell ref="V237:W237"/>
    <mergeCell ref="X237:Y237"/>
    <mergeCell ref="Z237:AA237"/>
    <mergeCell ref="A198:A200"/>
    <mergeCell ref="B198:B200"/>
    <mergeCell ref="C198:D198"/>
    <mergeCell ref="E198:E200"/>
    <mergeCell ref="G198:G200"/>
    <mergeCell ref="H198:O198"/>
    <mergeCell ref="P198:S198"/>
    <mergeCell ref="T198:W198"/>
    <mergeCell ref="X198:AA198"/>
    <mergeCell ref="C199:C200"/>
    <mergeCell ref="D199:D200"/>
    <mergeCell ref="H199:H200"/>
    <mergeCell ref="I199:I200"/>
    <mergeCell ref="J199:L199"/>
    <mergeCell ref="M199:M200"/>
    <mergeCell ref="N199:N200"/>
    <mergeCell ref="O199:O200"/>
    <mergeCell ref="P199:Q199"/>
    <mergeCell ref="R199:S199"/>
    <mergeCell ref="F198:F200"/>
    <mergeCell ref="AD196:AE196"/>
    <mergeCell ref="AF196:AG196"/>
    <mergeCell ref="AH196:AI196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Z196:AA196"/>
    <mergeCell ref="AB196:AC196"/>
    <mergeCell ref="X196:Y196"/>
    <mergeCell ref="T196:U196"/>
    <mergeCell ref="V196:W196"/>
    <mergeCell ref="AF152:AG152"/>
    <mergeCell ref="AH152:AI152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D152:AE152"/>
    <mergeCell ref="X152:Y152"/>
    <mergeCell ref="Z152:AA152"/>
    <mergeCell ref="AB152:AC152"/>
    <mergeCell ref="A150:A153"/>
    <mergeCell ref="B150:B153"/>
    <mergeCell ref="C150:D150"/>
    <mergeCell ref="E150:E153"/>
    <mergeCell ref="G150:G153"/>
    <mergeCell ref="H150:O150"/>
    <mergeCell ref="P150:S150"/>
    <mergeCell ref="T150:W150"/>
    <mergeCell ref="X150:AA150"/>
    <mergeCell ref="C151:D151"/>
    <mergeCell ref="H151:O151"/>
    <mergeCell ref="P151:S151"/>
    <mergeCell ref="T151:W151"/>
    <mergeCell ref="X151:AA151"/>
    <mergeCell ref="C152:C153"/>
    <mergeCell ref="D152:D153"/>
    <mergeCell ref="H152:H153"/>
    <mergeCell ref="I152:I153"/>
    <mergeCell ref="J152:L152"/>
    <mergeCell ref="M152:M153"/>
    <mergeCell ref="N152:N153"/>
    <mergeCell ref="O152:O153"/>
    <mergeCell ref="P152:Q152"/>
    <mergeCell ref="R152:S152"/>
    <mergeCell ref="X147:Y147"/>
    <mergeCell ref="Z147:AA147"/>
    <mergeCell ref="T148:U148"/>
    <mergeCell ref="V148:W148"/>
    <mergeCell ref="X148:Y148"/>
    <mergeCell ref="Z148:AA148"/>
    <mergeCell ref="R105:S105"/>
    <mergeCell ref="T105:U105"/>
    <mergeCell ref="V105:W105"/>
    <mergeCell ref="X105:Y105"/>
    <mergeCell ref="Z105:AA105"/>
    <mergeCell ref="T146:U146"/>
    <mergeCell ref="V146:W146"/>
    <mergeCell ref="X146:Y146"/>
    <mergeCell ref="Z146:AA146"/>
    <mergeCell ref="T147:U147"/>
    <mergeCell ref="V147:W147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F9:AG9"/>
    <mergeCell ref="AH9:AI9"/>
    <mergeCell ref="AH99:AI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S30:S31"/>
    <mergeCell ref="T30:T31"/>
    <mergeCell ref="T9:U9"/>
    <mergeCell ref="V9:W9"/>
    <mergeCell ref="X9:Y9"/>
    <mergeCell ref="Z9:AA9"/>
    <mergeCell ref="AB9:AC9"/>
    <mergeCell ref="AD9:AE9"/>
    <mergeCell ref="A1:AA1"/>
    <mergeCell ref="A2:AA2"/>
    <mergeCell ref="A5:AA5"/>
    <mergeCell ref="A6:AA6"/>
    <mergeCell ref="A7:AA7"/>
    <mergeCell ref="A8:A10"/>
    <mergeCell ref="B8:B10"/>
    <mergeCell ref="C8:D8"/>
    <mergeCell ref="E8:E10"/>
    <mergeCell ref="G8:G10"/>
    <mergeCell ref="H8:O8"/>
    <mergeCell ref="P8:S8"/>
    <mergeCell ref="T8:W8"/>
    <mergeCell ref="X8:AA8"/>
    <mergeCell ref="A3:AI3"/>
    <mergeCell ref="AB8:AE8"/>
    <mergeCell ref="AF8:AI8"/>
    <mergeCell ref="C9:C10"/>
    <mergeCell ref="AH251:AI251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H252:AI252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P251:Q251"/>
    <mergeCell ref="R251:S251"/>
    <mergeCell ref="T251:U251"/>
    <mergeCell ref="AH255:AI255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46:AI246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7:AI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P247:Q247"/>
    <mergeCell ref="R247:S247"/>
    <mergeCell ref="T247:U247"/>
    <mergeCell ref="Z247:AA247"/>
    <mergeCell ref="AB247:AC247"/>
    <mergeCell ref="T254:U254"/>
    <mergeCell ref="V254:W254"/>
    <mergeCell ref="X254:Y254"/>
    <mergeCell ref="Z254:AA254"/>
    <mergeCell ref="AB254:AC254"/>
    <mergeCell ref="AD254:AE254"/>
    <mergeCell ref="AF254:AG254"/>
    <mergeCell ref="AD247:AE247"/>
    <mergeCell ref="AF247:AG247"/>
    <mergeCell ref="AB251:AC251"/>
    <mergeCell ref="AD251:AE251"/>
    <mergeCell ref="AF251:AG251"/>
    <mergeCell ref="V251:W251"/>
    <mergeCell ref="X251:Y251"/>
    <mergeCell ref="Z251:AA251"/>
    <mergeCell ref="AD250:AE250"/>
    <mergeCell ref="AF250:AG250"/>
    <mergeCell ref="AH256:AI256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P257:Q257"/>
    <mergeCell ref="R257:S257"/>
    <mergeCell ref="T257:U257"/>
    <mergeCell ref="V257:W257"/>
    <mergeCell ref="AH254:AI254"/>
    <mergeCell ref="P254:Q254"/>
    <mergeCell ref="R254:S254"/>
    <mergeCell ref="C265:T265"/>
    <mergeCell ref="AB147:AC147"/>
    <mergeCell ref="AD147:AE147"/>
    <mergeCell ref="AF147:AG147"/>
    <mergeCell ref="AH147:AI147"/>
    <mergeCell ref="P147:Q147"/>
    <mergeCell ref="R147:S147"/>
    <mergeCell ref="P196:Q196"/>
    <mergeCell ref="R196:S196"/>
    <mergeCell ref="P197:Q197"/>
    <mergeCell ref="R197:S197"/>
    <mergeCell ref="P148:Q148"/>
    <mergeCell ref="R148:S148"/>
    <mergeCell ref="AB148:AC148"/>
    <mergeCell ref="AD148:AE148"/>
    <mergeCell ref="AF148:AG148"/>
    <mergeCell ref="AH148:AI148"/>
    <mergeCell ref="AB150:AE150"/>
    <mergeCell ref="AF150:AI150"/>
    <mergeCell ref="T152:U152"/>
    <mergeCell ref="V152:W152"/>
    <mergeCell ref="X257:Y257"/>
    <mergeCell ref="Z257:AA257"/>
    <mergeCell ref="AB257:AC257"/>
    <mergeCell ref="AD257:AE257"/>
    <mergeCell ref="AF257:AG257"/>
    <mergeCell ref="AH257:AI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</mergeCells>
  <pageMargins left="0.196527777777778" right="0.196527777777778" top="0.39374999999999999" bottom="0.27569444444444402" header="0.51180555555555496" footer="0.51180555555555496"/>
  <pageSetup paperSize="9" scale="58" firstPageNumber="0" orientation="landscape" horizontalDpi="300" verticalDpi="300" r:id="rId1"/>
  <rowBreaks count="3" manualBreakCount="3">
    <brk id="74" max="34" man="1"/>
    <brk id="149" max="34" man="1"/>
    <brk id="239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5"/>
  <sheetViews>
    <sheetView zoomScale="200" zoomScaleNormal="200" workbookViewId="0">
      <selection activeCell="A2" sqref="A2:AH24"/>
    </sheetView>
  </sheetViews>
  <sheetFormatPr defaultRowHeight="12.75" x14ac:dyDescent="0.2"/>
  <cols>
    <col min="1" max="1025" width="9.140625" style="334" customWidth="1"/>
  </cols>
  <sheetData>
    <row r="1" spans="1:34" ht="13.5" thickBot="1" x14ac:dyDescent="0.25"/>
    <row r="2" spans="1:34" ht="102.75" thickTop="1" thickBot="1" x14ac:dyDescent="0.25">
      <c r="A2" s="313" t="s">
        <v>146</v>
      </c>
      <c r="B2" s="314"/>
      <c r="C2" s="315"/>
      <c r="D2" s="316"/>
      <c r="E2" s="317">
        <f>SUM(PSpecIstDz!E109)</f>
        <v>60</v>
      </c>
      <c r="F2" s="316"/>
      <c r="G2" s="315"/>
      <c r="H2" s="318"/>
      <c r="I2" s="315"/>
      <c r="J2" s="318"/>
      <c r="K2" s="315"/>
      <c r="L2" s="318"/>
      <c r="M2" s="315"/>
      <c r="N2" s="314"/>
      <c r="O2" s="973">
        <f>SUM(PSpecIstDz!P109:Q109)</f>
        <v>0</v>
      </c>
      <c r="P2" s="973"/>
      <c r="Q2" s="975">
        <f>SUM(PSpecIstDz!R109:S109)</f>
        <v>0</v>
      </c>
      <c r="R2" s="975"/>
      <c r="S2" s="973">
        <f>SUM(PSpecIstDz!T109:U109)</f>
        <v>0</v>
      </c>
      <c r="T2" s="973"/>
      <c r="U2" s="975">
        <f>SUM(PSpecIstDz!V109:W109)</f>
        <v>0</v>
      </c>
      <c r="V2" s="975"/>
      <c r="W2" s="973">
        <f>SUM(PSpecIstDz!X109:Y109)</f>
        <v>0</v>
      </c>
      <c r="X2" s="973"/>
      <c r="Y2" s="974">
        <f>SUM(PSpecIstDz!Z109:AA109)</f>
        <v>0</v>
      </c>
      <c r="Z2" s="974"/>
      <c r="AA2" s="973">
        <f>SUM(PSpecIstDz!AB109:AC109)</f>
        <v>60</v>
      </c>
      <c r="AB2" s="973"/>
      <c r="AC2" s="975" t="e">
        <f>SUM(PSpecIstDz!#REF!)</f>
        <v>#REF!</v>
      </c>
      <c r="AD2" s="975"/>
      <c r="AE2" s="973" t="e">
        <f>SUM(PSpecIstDz!#REF!)</f>
        <v>#REF!</v>
      </c>
      <c r="AF2" s="973"/>
      <c r="AG2" s="974">
        <f>SUM(PSpecIstDz!AH112:AI112)</f>
        <v>0</v>
      </c>
      <c r="AH2" s="974"/>
    </row>
    <row r="3" spans="1:34" ht="114" thickTop="1" thickBot="1" x14ac:dyDescent="0.25">
      <c r="A3" s="313" t="s">
        <v>147</v>
      </c>
      <c r="B3" s="314"/>
      <c r="C3" s="315"/>
      <c r="D3" s="316"/>
      <c r="E3" s="317"/>
      <c r="F3" s="316">
        <f>SUM(PSpecIstDz!G116)</f>
        <v>3</v>
      </c>
      <c r="G3" s="315"/>
      <c r="H3" s="318"/>
      <c r="I3" s="315"/>
      <c r="J3" s="318"/>
      <c r="K3" s="315"/>
      <c r="L3" s="318"/>
      <c r="M3" s="315"/>
      <c r="N3" s="314"/>
      <c r="O3" s="973">
        <f>SUM(PSpecIstDz!P116:Q116)</f>
        <v>0</v>
      </c>
      <c r="P3" s="973"/>
      <c r="Q3" s="975">
        <f>SUM(PSpecIstDz!R116:S116)</f>
        <v>0</v>
      </c>
      <c r="R3" s="975"/>
      <c r="S3" s="973">
        <f>SUM(PSpecIstDz!T116:U116)</f>
        <v>0</v>
      </c>
      <c r="T3" s="973"/>
      <c r="U3" s="975">
        <f>SUM(PSpecIstDz!V116:W116)</f>
        <v>0</v>
      </c>
      <c r="V3" s="975"/>
      <c r="W3" s="973">
        <f>SUM(PSpecIstDz!X116:Y116)</f>
        <v>0</v>
      </c>
      <c r="X3" s="973"/>
      <c r="Y3" s="974">
        <f>SUM(PSpecIstDz!Z116:AA116)</f>
        <v>0</v>
      </c>
      <c r="Z3" s="974"/>
      <c r="AA3" s="973">
        <f>SUM(PSpecIstDz!AB116:AC116)</f>
        <v>0</v>
      </c>
      <c r="AB3" s="973"/>
      <c r="AC3" s="975">
        <f>SUM(PSpecIstDz!AD116:AE116)</f>
        <v>0</v>
      </c>
      <c r="AD3" s="975"/>
      <c r="AE3" s="973" t="e">
        <f>SUM(PSpecIstDz!#REF!)</f>
        <v>#REF!</v>
      </c>
      <c r="AF3" s="973"/>
      <c r="AG3" s="974" t="e">
        <f>SUM(PSpecIstDz!#REF!)</f>
        <v>#REF!</v>
      </c>
      <c r="AH3" s="974"/>
    </row>
    <row r="4" spans="1:34" ht="14.25" thickTop="1" thickBot="1" x14ac:dyDescent="0.25">
      <c r="A4" s="319" t="s">
        <v>148</v>
      </c>
      <c r="B4" s="320"/>
      <c r="C4" s="321"/>
      <c r="D4" s="322"/>
      <c r="E4" s="323">
        <f>SUM(PSpecIstDz!E249)</f>
        <v>330</v>
      </c>
      <c r="F4" s="322"/>
      <c r="G4" s="321"/>
      <c r="H4" s="324"/>
      <c r="I4" s="321"/>
      <c r="J4" s="324"/>
      <c r="K4" s="321"/>
      <c r="L4" s="324"/>
      <c r="M4" s="321"/>
      <c r="N4" s="320"/>
      <c r="O4" s="976"/>
      <c r="P4" s="976"/>
      <c r="Q4" s="978"/>
      <c r="R4" s="978"/>
      <c r="S4" s="976">
        <f>SUM(PSpecIstDz!T249:U249)</f>
        <v>0</v>
      </c>
      <c r="T4" s="976"/>
      <c r="U4" s="978">
        <f>SUM(PSpecIstDz!V249:W249)</f>
        <v>0</v>
      </c>
      <c r="V4" s="978"/>
      <c r="W4" s="976">
        <f>SUM(PSpecIstDz!X249:Y249)</f>
        <v>0</v>
      </c>
      <c r="X4" s="976"/>
      <c r="Y4" s="977">
        <f>SUM(PSpecIstDz!Z249:AA249)</f>
        <v>0</v>
      </c>
      <c r="Z4" s="977"/>
      <c r="AA4" s="976">
        <f>SUM(PSpecIstDz!AB249:AC249)</f>
        <v>0</v>
      </c>
      <c r="AB4" s="976"/>
      <c r="AC4" s="978">
        <f>SUM(PSpecIstDz!AD249:AE249)</f>
        <v>0</v>
      </c>
      <c r="AD4" s="978"/>
      <c r="AE4" s="976">
        <f>SUM(PSpecIstDz!AF249:AG249)</f>
        <v>0</v>
      </c>
      <c r="AF4" s="976"/>
      <c r="AG4" s="977">
        <f>SUM(PSpecIstDz!AH249:AI249)</f>
        <v>0</v>
      </c>
      <c r="AH4" s="977"/>
    </row>
    <row r="5" spans="1:34" ht="14.25" thickTop="1" thickBot="1" x14ac:dyDescent="0.25">
      <c r="A5" s="319" t="s">
        <v>149</v>
      </c>
      <c r="B5" s="320"/>
      <c r="C5" s="321"/>
      <c r="D5" s="322"/>
      <c r="E5" s="323"/>
      <c r="F5" s="322">
        <f>SUM(PSpecIstDz!G250)</f>
        <v>21</v>
      </c>
      <c r="G5" s="321"/>
      <c r="H5" s="324"/>
      <c r="I5" s="321"/>
      <c r="J5" s="324"/>
      <c r="K5" s="321"/>
      <c r="L5" s="324"/>
      <c r="M5" s="321"/>
      <c r="N5" s="320"/>
      <c r="O5" s="976"/>
      <c r="P5" s="976"/>
      <c r="Q5" s="978"/>
      <c r="R5" s="978"/>
      <c r="S5" s="976">
        <f>SUM(PSpecIstDz!T250:U250)</f>
        <v>0</v>
      </c>
      <c r="T5" s="976"/>
      <c r="U5" s="978">
        <f>SUM(PSpecIstDz!V250:W250)</f>
        <v>0</v>
      </c>
      <c r="V5" s="978"/>
      <c r="W5" s="976">
        <f>SUM(PSpecIstDz!X250:Y250)</f>
        <v>0</v>
      </c>
      <c r="X5" s="976"/>
      <c r="Y5" s="977">
        <f>SUM(PSpecIstDz!Z250:AA250)</f>
        <v>0</v>
      </c>
      <c r="Z5" s="977"/>
      <c r="AA5" s="976">
        <f>SUM(PSpecIstDz!AB250:AC250)</f>
        <v>0</v>
      </c>
      <c r="AB5" s="976"/>
      <c r="AC5" s="978">
        <f>SUM(PSpecIstDz!AD250:AE250)</f>
        <v>0</v>
      </c>
      <c r="AD5" s="978"/>
      <c r="AE5" s="976">
        <f>SUM(PSpecIstDz!AF250:AG250)</f>
        <v>0</v>
      </c>
      <c r="AF5" s="976"/>
      <c r="AG5" s="977">
        <f>SUM(PSpecIstDz!AH250:AI250)</f>
        <v>0</v>
      </c>
      <c r="AH5" s="977"/>
    </row>
    <row r="6" spans="1:34" ht="14.25" thickTop="1" thickBot="1" x14ac:dyDescent="0.25">
      <c r="A6" s="319" t="s">
        <v>150</v>
      </c>
      <c r="B6" s="320"/>
      <c r="C6" s="321"/>
      <c r="D6" s="322"/>
      <c r="E6" s="323" t="e">
        <f>SUM(#REF!)</f>
        <v>#REF!</v>
      </c>
      <c r="F6" s="322"/>
      <c r="G6" s="321"/>
      <c r="H6" s="324"/>
      <c r="I6" s="321"/>
      <c r="J6" s="324"/>
      <c r="K6" s="321"/>
      <c r="L6" s="324"/>
      <c r="M6" s="321"/>
      <c r="N6" s="320"/>
      <c r="O6" s="976"/>
      <c r="P6" s="976"/>
      <c r="Q6" s="978"/>
      <c r="R6" s="978"/>
      <c r="S6" s="976" t="e">
        <f>SUM(#REF!)</f>
        <v>#REF!</v>
      </c>
      <c r="T6" s="976"/>
      <c r="U6" s="978" t="e">
        <f>SUM(#REF!)</f>
        <v>#REF!</v>
      </c>
      <c r="V6" s="978"/>
      <c r="W6" s="976" t="e">
        <f>SUM(#REF!)</f>
        <v>#REF!</v>
      </c>
      <c r="X6" s="976"/>
      <c r="Y6" s="977" t="e">
        <f>SUM(#REF!)</f>
        <v>#REF!</v>
      </c>
      <c r="Z6" s="977"/>
      <c r="AA6" s="976" t="e">
        <f>SUM(#REF!)</f>
        <v>#REF!</v>
      </c>
      <c r="AB6" s="976"/>
      <c r="AC6" s="978" t="e">
        <f>SUM(#REF!)</f>
        <v>#REF!</v>
      </c>
      <c r="AD6" s="978"/>
      <c r="AE6" s="976" t="e">
        <f>SUM(#REF!)</f>
        <v>#REF!</v>
      </c>
      <c r="AF6" s="976"/>
      <c r="AG6" s="977" t="e">
        <f>SUM(#REF!)</f>
        <v>#REF!</v>
      </c>
      <c r="AH6" s="977"/>
    </row>
    <row r="7" spans="1:34" ht="14.25" thickTop="1" thickBot="1" x14ac:dyDescent="0.25">
      <c r="A7" s="319" t="s">
        <v>151</v>
      </c>
      <c r="B7" s="320"/>
      <c r="C7" s="321"/>
      <c r="D7" s="322"/>
      <c r="E7" s="323"/>
      <c r="F7" s="322" t="e">
        <f>SUM(#REF!)</f>
        <v>#REF!</v>
      </c>
      <c r="G7" s="321"/>
      <c r="H7" s="324"/>
      <c r="I7" s="321"/>
      <c r="J7" s="324"/>
      <c r="K7" s="321"/>
      <c r="L7" s="324"/>
      <c r="M7" s="321"/>
      <c r="N7" s="320"/>
      <c r="O7" s="976"/>
      <c r="P7" s="976"/>
      <c r="Q7" s="978"/>
      <c r="R7" s="978"/>
      <c r="S7" s="976" t="e">
        <f>SUM(#REF!)</f>
        <v>#REF!</v>
      </c>
      <c r="T7" s="976"/>
      <c r="U7" s="978" t="e">
        <f>SUM(#REF!)</f>
        <v>#REF!</v>
      </c>
      <c r="V7" s="978"/>
      <c r="W7" s="976" t="e">
        <f>SUM(#REF!)</f>
        <v>#REF!</v>
      </c>
      <c r="X7" s="976"/>
      <c r="Y7" s="977" t="e">
        <f>SUM(#REF!)</f>
        <v>#REF!</v>
      </c>
      <c r="Z7" s="977"/>
      <c r="AA7" s="976" t="e">
        <f>SUM(#REF!)</f>
        <v>#REF!</v>
      </c>
      <c r="AB7" s="976"/>
      <c r="AC7" s="978" t="e">
        <f>SUM(#REF!)</f>
        <v>#REF!</v>
      </c>
      <c r="AD7" s="978"/>
      <c r="AE7" s="976" t="e">
        <f>SUM(#REF!)</f>
        <v>#REF!</v>
      </c>
      <c r="AF7" s="976"/>
      <c r="AG7" s="977" t="e">
        <f>SUM(#REF!)</f>
        <v>#REF!</v>
      </c>
      <c r="AH7" s="977"/>
    </row>
    <row r="8" spans="1:34" ht="14.25" thickTop="1" thickBot="1" x14ac:dyDescent="0.25">
      <c r="A8" s="319" t="s">
        <v>152</v>
      </c>
      <c r="B8" s="320"/>
      <c r="C8" s="321"/>
      <c r="D8" s="322"/>
      <c r="E8" s="323" t="e">
        <f>SUM(#REF!)</f>
        <v>#REF!</v>
      </c>
      <c r="F8" s="322"/>
      <c r="G8" s="321"/>
      <c r="H8" s="324"/>
      <c r="I8" s="321"/>
      <c r="J8" s="324"/>
      <c r="K8" s="321"/>
      <c r="L8" s="324"/>
      <c r="M8" s="321"/>
      <c r="N8" s="320"/>
      <c r="O8" s="976"/>
      <c r="P8" s="976"/>
      <c r="Q8" s="978"/>
      <c r="R8" s="978"/>
      <c r="S8" s="979"/>
      <c r="T8" s="979"/>
      <c r="U8" s="980"/>
      <c r="V8" s="980"/>
      <c r="W8" s="979"/>
      <c r="X8" s="979"/>
      <c r="Y8" s="977" t="e">
        <f>SUM(#REF!)</f>
        <v>#REF!</v>
      </c>
      <c r="Z8" s="977"/>
      <c r="AA8" s="979"/>
      <c r="AB8" s="979"/>
      <c r="AC8" s="980"/>
      <c r="AD8" s="980"/>
      <c r="AE8" s="979"/>
      <c r="AF8" s="979"/>
      <c r="AG8" s="977" t="e">
        <f>SUM(#REF!)</f>
        <v>#REF!</v>
      </c>
      <c r="AH8" s="977"/>
    </row>
    <row r="9" spans="1:34" ht="14.25" thickTop="1" thickBot="1" x14ac:dyDescent="0.25">
      <c r="A9" s="319" t="s">
        <v>153</v>
      </c>
      <c r="B9" s="320"/>
      <c r="C9" s="321"/>
      <c r="D9" s="322"/>
      <c r="E9" s="323"/>
      <c r="F9" s="322" t="e">
        <f>SUM(#REF!)</f>
        <v>#REF!</v>
      </c>
      <c r="G9" s="321"/>
      <c r="H9" s="324"/>
      <c r="I9" s="321"/>
      <c r="J9" s="324"/>
      <c r="K9" s="321"/>
      <c r="L9" s="324"/>
      <c r="M9" s="321"/>
      <c r="N9" s="320"/>
      <c r="O9" s="976"/>
      <c r="P9" s="976"/>
      <c r="Q9" s="978"/>
      <c r="R9" s="978"/>
      <c r="S9" s="979"/>
      <c r="T9" s="979"/>
      <c r="U9" s="980"/>
      <c r="V9" s="980"/>
      <c r="W9" s="979"/>
      <c r="X9" s="979"/>
      <c r="Y9" s="977">
        <v>10</v>
      </c>
      <c r="Z9" s="977"/>
      <c r="AA9" s="979"/>
      <c r="AB9" s="979"/>
      <c r="AC9" s="980"/>
      <c r="AD9" s="980"/>
      <c r="AE9" s="979"/>
      <c r="AF9" s="979"/>
      <c r="AG9" s="977">
        <v>10</v>
      </c>
      <c r="AH9" s="977"/>
    </row>
    <row r="10" spans="1:34" ht="14.25" thickTop="1" thickBot="1" x14ac:dyDescent="0.25">
      <c r="A10" s="319" t="s">
        <v>154</v>
      </c>
      <c r="B10" s="320"/>
      <c r="C10" s="321"/>
      <c r="D10" s="510"/>
      <c r="E10" s="323" t="e">
        <f>SUM(E2,E4,E6,E8)</f>
        <v>#REF!</v>
      </c>
      <c r="F10" s="322"/>
      <c r="G10" s="321"/>
      <c r="H10" s="324"/>
      <c r="I10" s="321"/>
      <c r="J10" s="324"/>
      <c r="K10" s="321"/>
      <c r="L10" s="324"/>
      <c r="M10" s="321"/>
      <c r="N10" s="320"/>
      <c r="O10" s="976">
        <f>SUM(O2)</f>
        <v>0</v>
      </c>
      <c r="P10" s="976"/>
      <c r="Q10" s="978">
        <f>SUM(Q2)</f>
        <v>0</v>
      </c>
      <c r="R10" s="978"/>
      <c r="S10" s="976" t="e">
        <f>SUM(S2,S4,S6)</f>
        <v>#REF!</v>
      </c>
      <c r="T10" s="976"/>
      <c r="U10" s="978" t="e">
        <f>SUM(U2,U4,U6)</f>
        <v>#REF!</v>
      </c>
      <c r="V10" s="978"/>
      <c r="W10" s="976" t="e">
        <f>SUM(W2,W4,W6)</f>
        <v>#REF!</v>
      </c>
      <c r="X10" s="976"/>
      <c r="Y10" s="977" t="e">
        <f>SUM(Y2,Y4,Y6,Y8)</f>
        <v>#REF!</v>
      </c>
      <c r="Z10" s="977"/>
      <c r="AA10" s="976" t="e">
        <f>SUM(AA2,AA4,AA6)</f>
        <v>#REF!</v>
      </c>
      <c r="AB10" s="976"/>
      <c r="AC10" s="978" t="e">
        <f>SUM(AC2,AC4,AC6)</f>
        <v>#REF!</v>
      </c>
      <c r="AD10" s="978"/>
      <c r="AE10" s="976" t="e">
        <f>SUM(AE2,AE4,AE6)</f>
        <v>#REF!</v>
      </c>
      <c r="AF10" s="976"/>
      <c r="AG10" s="977" t="e">
        <f>SUM(AG2,AG4,AG6,AG8)</f>
        <v>#REF!</v>
      </c>
      <c r="AH10" s="977"/>
    </row>
    <row r="11" spans="1:34" ht="14.25" thickTop="1" thickBot="1" x14ac:dyDescent="0.25">
      <c r="A11" s="319" t="s">
        <v>155</v>
      </c>
      <c r="B11" s="320"/>
      <c r="C11" s="321"/>
      <c r="D11" s="322"/>
      <c r="E11" s="323"/>
      <c r="F11" s="322" t="e">
        <f>SUM(F3,F5,F7,F9)</f>
        <v>#REF!</v>
      </c>
      <c r="G11" s="321"/>
      <c r="H11" s="324"/>
      <c r="I11" s="321"/>
      <c r="J11" s="324"/>
      <c r="K11" s="321"/>
      <c r="L11" s="324"/>
      <c r="M11" s="321"/>
      <c r="N11" s="320"/>
      <c r="O11" s="976">
        <f>SUM(O3)</f>
        <v>0</v>
      </c>
      <c r="P11" s="976"/>
      <c r="Q11" s="978">
        <f>SUM(Q3)</f>
        <v>0</v>
      </c>
      <c r="R11" s="978"/>
      <c r="S11" s="976" t="e">
        <f>SUM(S3,S5,S7)</f>
        <v>#REF!</v>
      </c>
      <c r="T11" s="976"/>
      <c r="U11" s="978" t="e">
        <f>SUM(U3,U5,U7)</f>
        <v>#REF!</v>
      </c>
      <c r="V11" s="978"/>
      <c r="W11" s="976" t="e">
        <f>SUM(W3,W5,W7)</f>
        <v>#REF!</v>
      </c>
      <c r="X11" s="976"/>
      <c r="Y11" s="977" t="e">
        <f>SUM(Y3,Y5,Y7,Y9)</f>
        <v>#REF!</v>
      </c>
      <c r="Z11" s="977"/>
      <c r="AA11" s="976" t="e">
        <f>SUM(AA3,AA5,AA7)</f>
        <v>#REF!</v>
      </c>
      <c r="AB11" s="976"/>
      <c r="AC11" s="978" t="e">
        <f>SUM(AC3,AC5,AC7)</f>
        <v>#REF!</v>
      </c>
      <c r="AD11" s="978"/>
      <c r="AE11" s="976" t="e">
        <f>SUM(AE3,AE5,AE7)</f>
        <v>#REF!</v>
      </c>
      <c r="AF11" s="976"/>
      <c r="AG11" s="977" t="e">
        <f>SUM(AG3,AG5,AG7,AG9)</f>
        <v>#REF!</v>
      </c>
      <c r="AH11" s="977"/>
    </row>
    <row r="12" spans="1:34" ht="14.25" thickTop="1" thickBot="1" x14ac:dyDescent="0.25">
      <c r="A12" s="235"/>
      <c r="B12" s="236"/>
      <c r="C12" s="325"/>
      <c r="D12" s="236"/>
      <c r="E12" s="515"/>
      <c r="F12" s="294"/>
      <c r="G12" s="515"/>
      <c r="H12" s="327"/>
      <c r="I12" s="328"/>
      <c r="J12" s="328"/>
      <c r="K12" s="328"/>
      <c r="L12" s="328"/>
      <c r="M12" s="328"/>
      <c r="N12" s="294"/>
      <c r="O12" s="515"/>
      <c r="P12" s="328"/>
      <c r="Q12" s="328"/>
      <c r="R12" s="294"/>
      <c r="S12" s="515"/>
      <c r="T12" s="328"/>
      <c r="U12" s="328"/>
      <c r="V12" s="294"/>
      <c r="W12" s="329"/>
      <c r="X12" s="330"/>
      <c r="Y12" s="330"/>
      <c r="Z12" s="330"/>
      <c r="AA12" s="515"/>
      <c r="AB12" s="328"/>
      <c r="AC12" s="328"/>
      <c r="AD12" s="294"/>
      <c r="AE12" s="329"/>
      <c r="AF12" s="330"/>
      <c r="AG12" s="330"/>
      <c r="AH12" s="330"/>
    </row>
    <row r="13" spans="1:34" ht="14.25" thickTop="1" thickBot="1" x14ac:dyDescent="0.25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4"/>
      <c r="AC13" s="4"/>
      <c r="AD13" s="4"/>
      <c r="AE13" s="2"/>
      <c r="AF13" s="2"/>
      <c r="AG13" s="2"/>
      <c r="AH13" s="2"/>
    </row>
    <row r="14" spans="1:34" ht="102.75" thickTop="1" thickBot="1" x14ac:dyDescent="0.25">
      <c r="A14" s="313" t="s">
        <v>146</v>
      </c>
      <c r="B14" s="314"/>
      <c r="C14" s="315"/>
      <c r="D14" s="316"/>
      <c r="E14" s="317">
        <f>SUM(PSpecIstDz!E121)</f>
        <v>120</v>
      </c>
      <c r="F14" s="316"/>
      <c r="G14" s="315"/>
      <c r="H14" s="318"/>
      <c r="I14" s="315"/>
      <c r="J14" s="318"/>
      <c r="K14" s="315"/>
      <c r="L14" s="318"/>
      <c r="M14" s="315"/>
      <c r="N14" s="314"/>
      <c r="O14" s="973">
        <f>SUM(PSpecIstDz!P121:Q121)</f>
        <v>0</v>
      </c>
      <c r="P14" s="973"/>
      <c r="Q14" s="975">
        <f>SUM(PSpecIstDz!R121:S121)</f>
        <v>0</v>
      </c>
      <c r="R14" s="975"/>
      <c r="S14" s="973">
        <f>SUM(PSpecIstDz!T121:U121)</f>
        <v>0</v>
      </c>
      <c r="T14" s="973"/>
      <c r="U14" s="975">
        <f>SUM(PSpecIstDz!V121:W121)</f>
        <v>0</v>
      </c>
      <c r="V14" s="975"/>
      <c r="W14" s="973">
        <f>SUM(PSpecIstDz!X121:Y121)</f>
        <v>0</v>
      </c>
      <c r="X14" s="973"/>
      <c r="Y14" s="974">
        <f>SUM(PSpecIstDz!Z121:AA121)</f>
        <v>0</v>
      </c>
      <c r="Z14" s="974"/>
      <c r="AA14" s="973">
        <f>SUM(PSpecIstDz!AB121:AC121)</f>
        <v>0</v>
      </c>
      <c r="AB14" s="973"/>
      <c r="AC14" s="975">
        <f>SUM(PSpecIstDz!AD121:AE121)</f>
        <v>60</v>
      </c>
      <c r="AD14" s="975"/>
      <c r="AE14" s="973">
        <f>SUM(PSpecIstDz!AF122:AG122)</f>
        <v>0</v>
      </c>
      <c r="AF14" s="973"/>
      <c r="AG14" s="974">
        <f>SUM(PSpecIstDz!AH122:AI122)</f>
        <v>0</v>
      </c>
      <c r="AH14" s="974"/>
    </row>
    <row r="15" spans="1:34" ht="114" thickTop="1" thickBot="1" x14ac:dyDescent="0.25">
      <c r="A15" s="313" t="s">
        <v>147</v>
      </c>
      <c r="B15" s="314"/>
      <c r="C15" s="315"/>
      <c r="D15" s="316"/>
      <c r="E15" s="317"/>
      <c r="F15" s="316">
        <f>SUM(PSpecIstDz!G123)</f>
        <v>0</v>
      </c>
      <c r="G15" s="315"/>
      <c r="H15" s="318"/>
      <c r="I15" s="315"/>
      <c r="J15" s="318"/>
      <c r="K15" s="315"/>
      <c r="L15" s="318"/>
      <c r="M15" s="315"/>
      <c r="N15" s="314"/>
      <c r="O15" s="973">
        <f>SUM(PSpecIstDz!P123:Q123)</f>
        <v>0</v>
      </c>
      <c r="P15" s="973"/>
      <c r="Q15" s="975">
        <f>SUM(PSpecIstDz!R123:S123)</f>
        <v>0</v>
      </c>
      <c r="R15" s="975"/>
      <c r="S15" s="973">
        <f>SUM(PSpecIstDz!T123:U123)</f>
        <v>0</v>
      </c>
      <c r="T15" s="973"/>
      <c r="U15" s="975">
        <f>SUM(PSpecIstDz!V123:W123)</f>
        <v>0</v>
      </c>
      <c r="V15" s="975"/>
      <c r="W15" s="973">
        <f>SUM(PSpecIstDz!X123:Y123)</f>
        <v>0</v>
      </c>
      <c r="X15" s="973"/>
      <c r="Y15" s="974">
        <f>SUM(PSpecIstDz!Z123:AA123)</f>
        <v>0</v>
      </c>
      <c r="Z15" s="974"/>
      <c r="AA15" s="973">
        <f>SUM(PSpecIstDz!AB123:AC123)</f>
        <v>0</v>
      </c>
      <c r="AB15" s="973"/>
      <c r="AC15" s="975">
        <f>SUM(PSpecIstDz!AD123:AE123)</f>
        <v>0</v>
      </c>
      <c r="AD15" s="975"/>
      <c r="AE15" s="973">
        <f>SUM(PSpecIstDz!AF123:AG123)</f>
        <v>0</v>
      </c>
      <c r="AF15" s="973"/>
      <c r="AG15" s="974">
        <f>SUM(PSpecIstDz!AH123:AI123)</f>
        <v>0</v>
      </c>
      <c r="AH15" s="974"/>
    </row>
    <row r="16" spans="1:34" ht="14.25" thickTop="1" thickBot="1" x14ac:dyDescent="0.25">
      <c r="A16" s="319" t="s">
        <v>148</v>
      </c>
      <c r="B16" s="320"/>
      <c r="C16" s="321"/>
      <c r="D16" s="322"/>
      <c r="E16" s="323">
        <f>SUM(E7)</f>
        <v>0</v>
      </c>
      <c r="F16" s="322"/>
      <c r="G16" s="321"/>
      <c r="H16" s="324"/>
      <c r="I16" s="321"/>
      <c r="J16" s="324"/>
      <c r="K16" s="321"/>
      <c r="L16" s="324"/>
      <c r="M16" s="321"/>
      <c r="N16" s="320"/>
      <c r="O16" s="976"/>
      <c r="P16" s="976"/>
      <c r="Q16" s="978"/>
      <c r="R16" s="978"/>
      <c r="S16" s="976" t="e">
        <f>SUM(S7:T7)</f>
        <v>#REF!</v>
      </c>
      <c r="T16" s="976"/>
      <c r="U16" s="978" t="e">
        <f>SUM(U7:V7)</f>
        <v>#REF!</v>
      </c>
      <c r="V16" s="978"/>
      <c r="W16" s="976" t="e">
        <f>SUM(W7:X7)</f>
        <v>#REF!</v>
      </c>
      <c r="X16" s="976"/>
      <c r="Y16" s="977" t="e">
        <f>SUM(Y7:Z7)</f>
        <v>#REF!</v>
      </c>
      <c r="Z16" s="977"/>
      <c r="AA16" s="976" t="e">
        <f>SUM(AA7:AB7)</f>
        <v>#REF!</v>
      </c>
      <c r="AB16" s="976"/>
      <c r="AC16" s="978" t="e">
        <f>SUM(AC7:AD7)</f>
        <v>#REF!</v>
      </c>
      <c r="AD16" s="978"/>
      <c r="AE16" s="976" t="e">
        <f>SUM(AE7:AF7)</f>
        <v>#REF!</v>
      </c>
      <c r="AF16" s="976"/>
      <c r="AG16" s="977" t="e">
        <f>SUM(AG7:AH7)</f>
        <v>#REF!</v>
      </c>
      <c r="AH16" s="977"/>
    </row>
    <row r="17" spans="1:34" ht="14.25" thickTop="1" thickBot="1" x14ac:dyDescent="0.25">
      <c r="A17" s="319" t="s">
        <v>149</v>
      </c>
      <c r="B17" s="320"/>
      <c r="C17" s="321"/>
      <c r="D17" s="322"/>
      <c r="E17" s="323"/>
      <c r="F17" s="322">
        <f>SUM(F8)</f>
        <v>0</v>
      </c>
      <c r="G17" s="321"/>
      <c r="H17" s="324"/>
      <c r="I17" s="321"/>
      <c r="J17" s="324"/>
      <c r="K17" s="321"/>
      <c r="L17" s="324"/>
      <c r="M17" s="321"/>
      <c r="N17" s="320"/>
      <c r="O17" s="976"/>
      <c r="P17" s="976"/>
      <c r="Q17" s="978"/>
      <c r="R17" s="978"/>
      <c r="S17" s="976">
        <f>SUM(S8:T8)</f>
        <v>0</v>
      </c>
      <c r="T17" s="976"/>
      <c r="U17" s="978">
        <f>SUM(U8:V8)</f>
        <v>0</v>
      </c>
      <c r="V17" s="978"/>
      <c r="W17" s="976">
        <f>SUM(W8:X8)</f>
        <v>0</v>
      </c>
      <c r="X17" s="976"/>
      <c r="Y17" s="977" t="e">
        <f>SUM(Y8:Z8)</f>
        <v>#REF!</v>
      </c>
      <c r="Z17" s="977"/>
      <c r="AA17" s="976">
        <f>SUM(AA8:AB8)</f>
        <v>0</v>
      </c>
      <c r="AB17" s="976"/>
      <c r="AC17" s="978">
        <f>SUM(AC8:AD8)</f>
        <v>0</v>
      </c>
      <c r="AD17" s="978"/>
      <c r="AE17" s="976">
        <f>SUM(AE8:AF8)</f>
        <v>0</v>
      </c>
      <c r="AF17" s="976"/>
      <c r="AG17" s="977" t="e">
        <f>SUM(AG8:AH8)</f>
        <v>#REF!</v>
      </c>
      <c r="AH17" s="977"/>
    </row>
    <row r="18" spans="1:34" ht="14.25" thickTop="1" thickBot="1" x14ac:dyDescent="0.25">
      <c r="A18" s="319" t="s">
        <v>150</v>
      </c>
      <c r="B18" s="320"/>
      <c r="C18" s="321"/>
      <c r="D18" s="322"/>
      <c r="E18" s="323" t="e">
        <f>SUM(#REF!)</f>
        <v>#REF!</v>
      </c>
      <c r="F18" s="322"/>
      <c r="G18" s="321"/>
      <c r="H18" s="324"/>
      <c r="I18" s="321"/>
      <c r="J18" s="324"/>
      <c r="K18" s="321"/>
      <c r="L18" s="324"/>
      <c r="M18" s="321"/>
      <c r="N18" s="320"/>
      <c r="O18" s="976"/>
      <c r="P18" s="976"/>
      <c r="Q18" s="978"/>
      <c r="R18" s="978"/>
      <c r="S18" s="976" t="e">
        <f>SUM(#REF!)</f>
        <v>#REF!</v>
      </c>
      <c r="T18" s="976"/>
      <c r="U18" s="978" t="e">
        <f>SUM(#REF!)</f>
        <v>#REF!</v>
      </c>
      <c r="V18" s="978"/>
      <c r="W18" s="976" t="e">
        <f>SUM(#REF!)</f>
        <v>#REF!</v>
      </c>
      <c r="X18" s="976"/>
      <c r="Y18" s="977" t="e">
        <f>SUM(#REF!)</f>
        <v>#REF!</v>
      </c>
      <c r="Z18" s="977"/>
      <c r="AA18" s="976" t="e">
        <f>SUM(#REF!)</f>
        <v>#REF!</v>
      </c>
      <c r="AB18" s="976"/>
      <c r="AC18" s="978" t="e">
        <f>SUM(#REF!)</f>
        <v>#REF!</v>
      </c>
      <c r="AD18" s="978"/>
      <c r="AE18" s="976" t="e">
        <f>SUM(#REF!)</f>
        <v>#REF!</v>
      </c>
      <c r="AF18" s="976"/>
      <c r="AG18" s="977" t="e">
        <f>SUM(#REF!)</f>
        <v>#REF!</v>
      </c>
      <c r="AH18" s="977"/>
    </row>
    <row r="19" spans="1:34" ht="14.25" thickTop="1" thickBot="1" x14ac:dyDescent="0.25">
      <c r="A19" s="319" t="s">
        <v>151</v>
      </c>
      <c r="B19" s="320"/>
      <c r="C19" s="321"/>
      <c r="D19" s="322"/>
      <c r="E19" s="323"/>
      <c r="F19" s="322" t="e">
        <f>SUM(#REF!)</f>
        <v>#REF!</v>
      </c>
      <c r="G19" s="321"/>
      <c r="H19" s="324"/>
      <c r="I19" s="321"/>
      <c r="J19" s="324"/>
      <c r="K19" s="321"/>
      <c r="L19" s="324"/>
      <c r="M19" s="321"/>
      <c r="N19" s="320"/>
      <c r="O19" s="976"/>
      <c r="P19" s="976"/>
      <c r="Q19" s="978"/>
      <c r="R19" s="978"/>
      <c r="S19" s="976" t="e">
        <f>SUM(#REF!)</f>
        <v>#REF!</v>
      </c>
      <c r="T19" s="976"/>
      <c r="U19" s="978" t="e">
        <f>SUM(#REF!)</f>
        <v>#REF!</v>
      </c>
      <c r="V19" s="978"/>
      <c r="W19" s="976" t="e">
        <f>SUM(#REF!)</f>
        <v>#REF!</v>
      </c>
      <c r="X19" s="976"/>
      <c r="Y19" s="977" t="e">
        <f>SUM(#REF!)</f>
        <v>#REF!</v>
      </c>
      <c r="Z19" s="977"/>
      <c r="AA19" s="976" t="e">
        <f>SUM(#REF!)</f>
        <v>#REF!</v>
      </c>
      <c r="AB19" s="976"/>
      <c r="AC19" s="978" t="e">
        <f>SUM(#REF!)</f>
        <v>#REF!</v>
      </c>
      <c r="AD19" s="978"/>
      <c r="AE19" s="976" t="e">
        <f>SUM(#REF!)</f>
        <v>#REF!</v>
      </c>
      <c r="AF19" s="976"/>
      <c r="AG19" s="977" t="e">
        <f>SUM(#REF!)</f>
        <v>#REF!</v>
      </c>
      <c r="AH19" s="977"/>
    </row>
    <row r="20" spans="1:34" ht="14.25" thickTop="1" thickBot="1" x14ac:dyDescent="0.25">
      <c r="A20" s="319" t="s">
        <v>152</v>
      </c>
      <c r="B20" s="320"/>
      <c r="C20" s="321"/>
      <c r="D20" s="322"/>
      <c r="E20" s="323" t="e">
        <f>SUM(#REF!)</f>
        <v>#REF!</v>
      </c>
      <c r="F20" s="322"/>
      <c r="G20" s="321"/>
      <c r="H20" s="324"/>
      <c r="I20" s="321"/>
      <c r="J20" s="324"/>
      <c r="K20" s="321"/>
      <c r="L20" s="324"/>
      <c r="M20" s="321"/>
      <c r="N20" s="320"/>
      <c r="O20" s="976"/>
      <c r="P20" s="976"/>
      <c r="Q20" s="978"/>
      <c r="R20" s="978"/>
      <c r="S20" s="979"/>
      <c r="T20" s="979"/>
      <c r="U20" s="980"/>
      <c r="V20" s="980"/>
      <c r="W20" s="979"/>
      <c r="X20" s="979"/>
      <c r="Y20" s="977" t="e">
        <f>SUM(#REF!)</f>
        <v>#REF!</v>
      </c>
      <c r="Z20" s="977"/>
      <c r="AA20" s="979"/>
      <c r="AB20" s="979"/>
      <c r="AC20" s="980"/>
      <c r="AD20" s="980"/>
      <c r="AE20" s="979"/>
      <c r="AF20" s="979"/>
      <c r="AG20" s="977" t="e">
        <f>SUM(#REF!)</f>
        <v>#REF!</v>
      </c>
      <c r="AH20" s="977"/>
    </row>
    <row r="21" spans="1:34" ht="14.25" thickTop="1" thickBot="1" x14ac:dyDescent="0.25">
      <c r="A21" s="319" t="s">
        <v>153</v>
      </c>
      <c r="B21" s="320"/>
      <c r="C21" s="321"/>
      <c r="D21" s="322"/>
      <c r="E21" s="323"/>
      <c r="F21" s="322" t="e">
        <f>SUM(#REF!)</f>
        <v>#REF!</v>
      </c>
      <c r="G21" s="321"/>
      <c r="H21" s="324"/>
      <c r="I21" s="321"/>
      <c r="J21" s="324"/>
      <c r="K21" s="321"/>
      <c r="L21" s="324"/>
      <c r="M21" s="321"/>
      <c r="N21" s="320"/>
      <c r="O21" s="976"/>
      <c r="P21" s="976"/>
      <c r="Q21" s="978"/>
      <c r="R21" s="978"/>
      <c r="S21" s="979"/>
      <c r="T21" s="979"/>
      <c r="U21" s="980"/>
      <c r="V21" s="980"/>
      <c r="W21" s="979"/>
      <c r="X21" s="979"/>
      <c r="Y21" s="977">
        <v>10</v>
      </c>
      <c r="Z21" s="977"/>
      <c r="AA21" s="979"/>
      <c r="AB21" s="979"/>
      <c r="AC21" s="980"/>
      <c r="AD21" s="980"/>
      <c r="AE21" s="979"/>
      <c r="AF21" s="979"/>
      <c r="AG21" s="977">
        <v>10</v>
      </c>
      <c r="AH21" s="977"/>
    </row>
    <row r="22" spans="1:34" ht="14.25" thickTop="1" thickBot="1" x14ac:dyDescent="0.25">
      <c r="A22" s="319" t="s">
        <v>154</v>
      </c>
      <c r="B22" s="320"/>
      <c r="C22" s="321"/>
      <c r="D22" s="510"/>
      <c r="E22" s="323" t="e">
        <f>SUM(E14,E16,E18,E20)</f>
        <v>#REF!</v>
      </c>
      <c r="F22" s="322"/>
      <c r="G22" s="321"/>
      <c r="H22" s="324"/>
      <c r="I22" s="321"/>
      <c r="J22" s="324"/>
      <c r="K22" s="321"/>
      <c r="L22" s="324"/>
      <c r="M22" s="321"/>
      <c r="N22" s="320"/>
      <c r="O22" s="976">
        <f>SUM(O14)</f>
        <v>0</v>
      </c>
      <c r="P22" s="976"/>
      <c r="Q22" s="978">
        <f>SUM(Q14)</f>
        <v>0</v>
      </c>
      <c r="R22" s="978"/>
      <c r="S22" s="976" t="e">
        <f>SUM(S14,S16,S18)</f>
        <v>#REF!</v>
      </c>
      <c r="T22" s="976"/>
      <c r="U22" s="978" t="e">
        <f>SUM(U14,U16,U18)</f>
        <v>#REF!</v>
      </c>
      <c r="V22" s="978"/>
      <c r="W22" s="976" t="e">
        <f>SUM(W14,W16,W18)</f>
        <v>#REF!</v>
      </c>
      <c r="X22" s="976"/>
      <c r="Y22" s="977" t="e">
        <f>SUM(Y14,Y16,Y18,Y20)</f>
        <v>#REF!</v>
      </c>
      <c r="Z22" s="977"/>
      <c r="AA22" s="976" t="e">
        <f>SUM(AA14,AA16,AA18)</f>
        <v>#REF!</v>
      </c>
      <c r="AB22" s="976"/>
      <c r="AC22" s="978" t="e">
        <f>SUM(AC14,AC16,AC18)</f>
        <v>#REF!</v>
      </c>
      <c r="AD22" s="978"/>
      <c r="AE22" s="976" t="e">
        <f>SUM(AE14,AE16,AE18)</f>
        <v>#REF!</v>
      </c>
      <c r="AF22" s="976"/>
      <c r="AG22" s="977" t="e">
        <f>SUM(AG14,AG16,AG18,AG20)</f>
        <v>#REF!</v>
      </c>
      <c r="AH22" s="977"/>
    </row>
    <row r="23" spans="1:34" ht="14.25" thickTop="1" thickBot="1" x14ac:dyDescent="0.25">
      <c r="A23" s="319" t="s">
        <v>155</v>
      </c>
      <c r="B23" s="320"/>
      <c r="C23" s="321"/>
      <c r="D23" s="322"/>
      <c r="E23" s="323"/>
      <c r="F23" s="322" t="e">
        <f>SUM(F15,F17,F19,F21)</f>
        <v>#REF!</v>
      </c>
      <c r="G23" s="321"/>
      <c r="H23" s="324"/>
      <c r="I23" s="321"/>
      <c r="J23" s="324"/>
      <c r="K23" s="321"/>
      <c r="L23" s="324"/>
      <c r="M23" s="321"/>
      <c r="N23" s="320"/>
      <c r="O23" s="976">
        <f>SUM(O15)</f>
        <v>0</v>
      </c>
      <c r="P23" s="976"/>
      <c r="Q23" s="978">
        <f>SUM(Q15)</f>
        <v>0</v>
      </c>
      <c r="R23" s="978"/>
      <c r="S23" s="976" t="e">
        <f>SUM(S15,S17,S19)</f>
        <v>#REF!</v>
      </c>
      <c r="T23" s="976"/>
      <c r="U23" s="978" t="e">
        <f>SUM(U15,U17,U19)</f>
        <v>#REF!</v>
      </c>
      <c r="V23" s="978"/>
      <c r="W23" s="976" t="e">
        <f>SUM(W15,W17,W19)</f>
        <v>#REF!</v>
      </c>
      <c r="X23" s="976"/>
      <c r="Y23" s="977" t="e">
        <f>SUM(Y15,Y17,Y19,Y21)</f>
        <v>#REF!</v>
      </c>
      <c r="Z23" s="977"/>
      <c r="AA23" s="976" t="e">
        <f>SUM(AA15,AA17,AA19)</f>
        <v>#REF!</v>
      </c>
      <c r="AB23" s="976"/>
      <c r="AC23" s="978" t="e">
        <f>SUM(AC15,AC17,AC19)</f>
        <v>#REF!</v>
      </c>
      <c r="AD23" s="978"/>
      <c r="AE23" s="976" t="e">
        <f>SUM(AE15,AE17,AE19)</f>
        <v>#REF!</v>
      </c>
      <c r="AF23" s="976"/>
      <c r="AG23" s="977" t="e">
        <f>SUM(AG15,AG17,AG19,AG21)</f>
        <v>#REF!</v>
      </c>
      <c r="AH23" s="977"/>
    </row>
    <row r="24" spans="1:34" ht="14.25" thickTop="1" thickBot="1" x14ac:dyDescent="0.25">
      <c r="A24" s="235"/>
      <c r="B24" s="236"/>
      <c r="C24" s="325"/>
      <c r="D24" s="236"/>
      <c r="E24" s="515"/>
      <c r="F24" s="294"/>
      <c r="G24" s="515"/>
      <c r="H24" s="327"/>
      <c r="I24" s="328"/>
      <c r="J24" s="328"/>
      <c r="K24" s="328"/>
      <c r="L24" s="328"/>
      <c r="M24" s="328"/>
      <c r="N24" s="294"/>
      <c r="O24" s="515"/>
      <c r="P24" s="328"/>
      <c r="Q24" s="328"/>
      <c r="R24" s="294"/>
      <c r="S24" s="515"/>
      <c r="T24" s="328"/>
      <c r="U24" s="328"/>
      <c r="V24" s="294"/>
      <c r="W24" s="329"/>
      <c r="X24" s="330"/>
      <c r="Y24" s="330"/>
      <c r="Z24" s="330"/>
      <c r="AA24" s="515"/>
      <c r="AB24" s="328"/>
      <c r="AC24" s="328"/>
      <c r="AD24" s="294"/>
      <c r="AE24" s="329"/>
      <c r="AF24" s="330"/>
      <c r="AG24" s="330"/>
      <c r="AH24" s="330"/>
    </row>
    <row r="25" spans="1:34" ht="13.5" thickTop="1" x14ac:dyDescent="0.2"/>
  </sheetData>
  <mergeCells count="200">
    <mergeCell ref="AG23:AH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2:AH22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0:AH20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18:AH18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6:AH16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4:AH14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0:AH10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C6:AD6"/>
    <mergeCell ref="AE6:AF6"/>
    <mergeCell ref="AG8:AH8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S3:T3"/>
    <mergeCell ref="U3:V3"/>
    <mergeCell ref="W3:X3"/>
    <mergeCell ref="Y3:Z3"/>
    <mergeCell ref="AA3:AB3"/>
    <mergeCell ref="AC3:AD3"/>
    <mergeCell ref="AG6:AH6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O6:P6"/>
    <mergeCell ref="Q6:R6"/>
    <mergeCell ref="S6:T6"/>
    <mergeCell ref="U6:V6"/>
    <mergeCell ref="W6:X6"/>
    <mergeCell ref="Y6:Z6"/>
    <mergeCell ref="AA6:AB6"/>
    <mergeCell ref="AE2:AF2"/>
    <mergeCell ref="AG2:AH2"/>
    <mergeCell ref="O3:P3"/>
    <mergeCell ref="Q3:R3"/>
    <mergeCell ref="AE4:AF4"/>
    <mergeCell ref="AG4:AH4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0"/>
  <sheetViews>
    <sheetView zoomScale="200" zoomScaleNormal="200" workbookViewId="0">
      <selection activeCell="AJ8" sqref="AJ8"/>
    </sheetView>
  </sheetViews>
  <sheetFormatPr defaultRowHeight="12.75" x14ac:dyDescent="0.2"/>
  <cols>
    <col min="1" max="1" width="37" customWidth="1"/>
    <col min="2" max="3" width="4.85546875" customWidth="1"/>
    <col min="4" max="4" width="3.85546875" customWidth="1"/>
    <col min="5" max="5" width="6.85546875" customWidth="1"/>
    <col min="6" max="6" width="4.85546875" customWidth="1"/>
    <col min="7" max="7" width="4.5703125" customWidth="1"/>
    <col min="8" max="8" width="4" customWidth="1"/>
    <col min="9" max="9" width="4.5703125" customWidth="1"/>
    <col min="10" max="10" width="3.5703125" customWidth="1"/>
    <col min="11" max="11" width="5.140625" customWidth="1"/>
    <col min="12" max="1025" width="8.5703125" customWidth="1"/>
  </cols>
  <sheetData>
    <row r="1" spans="1:26" x14ac:dyDescent="0.2">
      <c r="A1" s="827"/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  <c r="Z1" s="827"/>
    </row>
    <row r="2" spans="1:26" x14ac:dyDescent="0.2">
      <c r="A2" s="828"/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</row>
    <row r="3" spans="1:26" x14ac:dyDescent="0.2">
      <c r="A3" s="839"/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</row>
    <row r="4" spans="1: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</row>
    <row r="6" spans="1:26" x14ac:dyDescent="0.2">
      <c r="A6" s="829"/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</row>
    <row r="7" spans="1:26" x14ac:dyDescent="0.2">
      <c r="A7" s="830"/>
      <c r="B7" s="830"/>
      <c r="C7" s="830"/>
      <c r="D7" s="830"/>
      <c r="E7" s="830"/>
      <c r="F7" s="830"/>
      <c r="G7" s="830"/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</row>
    <row r="8" spans="1:26" x14ac:dyDescent="0.2">
      <c r="A8" s="981"/>
      <c r="B8" s="982"/>
      <c r="C8" s="983"/>
      <c r="D8" s="983"/>
      <c r="E8" s="984"/>
      <c r="F8" s="985"/>
      <c r="G8" s="986"/>
      <c r="H8" s="986"/>
      <c r="I8" s="986"/>
      <c r="J8" s="986"/>
      <c r="K8" s="986"/>
      <c r="L8" s="986"/>
      <c r="M8" s="986"/>
      <c r="N8" s="986"/>
      <c r="O8" s="983"/>
      <c r="P8" s="983"/>
      <c r="Q8" s="983"/>
      <c r="R8" s="983"/>
      <c r="S8" s="983"/>
      <c r="T8" s="983"/>
      <c r="U8" s="983"/>
      <c r="V8" s="983"/>
      <c r="W8" s="987"/>
      <c r="X8" s="987"/>
      <c r="Y8" s="987"/>
      <c r="Z8" s="987"/>
    </row>
    <row r="9" spans="1:26" x14ac:dyDescent="0.2">
      <c r="A9" s="981"/>
      <c r="B9" s="982"/>
      <c r="C9" s="988"/>
      <c r="D9" s="989"/>
      <c r="E9" s="984"/>
      <c r="F9" s="985"/>
      <c r="G9" s="990"/>
      <c r="H9" s="991"/>
      <c r="I9" s="992"/>
      <c r="J9" s="992"/>
      <c r="K9" s="992"/>
      <c r="L9" s="991"/>
      <c r="M9" s="991"/>
      <c r="N9" s="993"/>
      <c r="O9" s="994"/>
      <c r="P9" s="994"/>
      <c r="Q9" s="995"/>
      <c r="R9" s="995"/>
      <c r="S9" s="994"/>
      <c r="T9" s="994"/>
      <c r="U9" s="995"/>
      <c r="V9" s="995"/>
      <c r="W9" s="994"/>
      <c r="X9" s="994"/>
      <c r="Y9" s="992"/>
      <c r="Z9" s="992"/>
    </row>
    <row r="10" spans="1:26" ht="33.75" customHeight="1" x14ac:dyDescent="0.2">
      <c r="A10" s="981"/>
      <c r="B10" s="982"/>
      <c r="C10" s="988"/>
      <c r="D10" s="989"/>
      <c r="E10" s="984"/>
      <c r="F10" s="985"/>
      <c r="G10" s="990"/>
      <c r="H10" s="991"/>
      <c r="I10" s="336"/>
      <c r="J10" s="336"/>
      <c r="K10" s="336"/>
      <c r="L10" s="991"/>
      <c r="M10" s="991"/>
      <c r="N10" s="993"/>
      <c r="O10" s="335"/>
      <c r="P10" s="336"/>
      <c r="Q10" s="336"/>
      <c r="R10" s="337"/>
      <c r="S10" s="335"/>
      <c r="T10" s="336"/>
      <c r="U10" s="336"/>
      <c r="V10" s="337"/>
      <c r="W10" s="335"/>
      <c r="X10" s="336"/>
      <c r="Y10" s="336"/>
      <c r="Z10" s="336"/>
    </row>
    <row r="11" spans="1:26" x14ac:dyDescent="0.2">
      <c r="A11" s="338"/>
      <c r="B11" s="31"/>
      <c r="C11" s="27"/>
      <c r="D11" s="26"/>
      <c r="E11" s="32"/>
      <c r="F11" s="31"/>
      <c r="G11" s="32"/>
      <c r="H11" s="30"/>
      <c r="I11" s="30"/>
      <c r="J11" s="30"/>
      <c r="K11" s="30"/>
      <c r="L11" s="339"/>
      <c r="M11" s="30"/>
      <c r="N11" s="31"/>
      <c r="O11" s="32"/>
      <c r="P11" s="30"/>
      <c r="Q11" s="30"/>
      <c r="R11" s="31"/>
      <c r="S11" s="32"/>
      <c r="T11" s="30"/>
      <c r="U11" s="30"/>
      <c r="V11" s="31"/>
      <c r="W11" s="32"/>
      <c r="X11" s="34"/>
      <c r="Y11" s="34"/>
      <c r="Z11" s="34"/>
    </row>
    <row r="12" spans="1:26" x14ac:dyDescent="0.2">
      <c r="A12" s="122"/>
      <c r="B12" s="59"/>
      <c r="C12" s="70"/>
      <c r="D12" s="59"/>
      <c r="E12" s="70"/>
      <c r="F12" s="59"/>
      <c r="G12" s="70"/>
      <c r="H12" s="57"/>
      <c r="I12" s="57"/>
      <c r="J12" s="57"/>
      <c r="K12" s="57"/>
      <c r="L12" s="215"/>
      <c r="M12" s="57"/>
      <c r="N12" s="59"/>
      <c r="O12" s="70"/>
      <c r="P12" s="57"/>
      <c r="Q12" s="57"/>
      <c r="R12" s="59"/>
      <c r="S12" s="70"/>
      <c r="T12" s="57"/>
      <c r="U12" s="57"/>
      <c r="V12" s="59"/>
      <c r="W12" s="70"/>
      <c r="X12" s="58"/>
      <c r="Y12" s="58"/>
      <c r="Z12" s="58"/>
    </row>
    <row r="13" spans="1:26" x14ac:dyDescent="0.2">
      <c r="A13" s="340"/>
      <c r="B13" s="59"/>
      <c r="C13" s="70"/>
      <c r="D13" s="59"/>
      <c r="E13" s="70"/>
      <c r="F13" s="59"/>
      <c r="G13" s="70"/>
      <c r="H13" s="57"/>
      <c r="I13" s="57"/>
      <c r="J13" s="57"/>
      <c r="K13" s="57"/>
      <c r="L13" s="215"/>
      <c r="M13" s="215"/>
      <c r="N13" s="214"/>
      <c r="O13" s="70"/>
      <c r="P13" s="57"/>
      <c r="Q13" s="57"/>
      <c r="R13" s="59"/>
      <c r="S13" s="70"/>
      <c r="T13" s="341"/>
      <c r="U13" s="341"/>
      <c r="V13" s="342"/>
      <c r="W13" s="343"/>
      <c r="X13" s="344"/>
      <c r="Y13" s="344"/>
      <c r="Z13" s="344"/>
    </row>
    <row r="14" spans="1:26" x14ac:dyDescent="0.2">
      <c r="A14" s="345"/>
      <c r="B14" s="59"/>
      <c r="C14" s="70"/>
      <c r="D14" s="59"/>
      <c r="E14" s="70"/>
      <c r="F14" s="59"/>
      <c r="G14" s="70"/>
      <c r="H14" s="57"/>
      <c r="I14" s="57"/>
      <c r="J14" s="57"/>
      <c r="K14" s="57"/>
      <c r="L14" s="215"/>
      <c r="M14" s="215"/>
      <c r="N14" s="214"/>
      <c r="O14" s="70"/>
      <c r="P14" s="57"/>
      <c r="Q14" s="57"/>
      <c r="R14" s="59"/>
      <c r="S14" s="70"/>
      <c r="T14" s="57"/>
      <c r="U14" s="57"/>
      <c r="V14" s="59"/>
      <c r="W14" s="70"/>
      <c r="X14" s="58"/>
      <c r="Y14" s="58"/>
      <c r="Z14" s="58"/>
    </row>
    <row r="15" spans="1:26" x14ac:dyDescent="0.2">
      <c r="A15" s="122"/>
      <c r="B15" s="59"/>
      <c r="C15" s="72"/>
      <c r="D15" s="73"/>
      <c r="E15" s="70"/>
      <c r="F15" s="59"/>
      <c r="G15" s="70"/>
      <c r="H15" s="57"/>
      <c r="I15" s="57"/>
      <c r="J15" s="57"/>
      <c r="K15" s="57"/>
      <c r="L15" s="215"/>
      <c r="M15" s="215"/>
      <c r="N15" s="214"/>
      <c r="O15" s="57"/>
      <c r="P15" s="57"/>
      <c r="Q15" s="57"/>
      <c r="R15" s="59"/>
      <c r="S15" s="70"/>
      <c r="T15" s="57"/>
      <c r="U15" s="57"/>
      <c r="V15" s="59"/>
      <c r="W15" s="70"/>
      <c r="X15" s="58"/>
      <c r="Y15" s="58"/>
      <c r="Z15" s="58"/>
    </row>
    <row r="16" spans="1:26" x14ac:dyDescent="0.2">
      <c r="A16" s="345"/>
      <c r="B16" s="59"/>
      <c r="C16" s="72"/>
      <c r="D16" s="73"/>
      <c r="E16" s="70"/>
      <c r="F16" s="59"/>
      <c r="G16" s="70"/>
      <c r="H16" s="57"/>
      <c r="I16" s="57"/>
      <c r="J16" s="57"/>
      <c r="K16" s="57"/>
      <c r="L16" s="215"/>
      <c r="M16" s="215"/>
      <c r="N16" s="214"/>
      <c r="O16" s="57"/>
      <c r="P16" s="57"/>
      <c r="Q16" s="57"/>
      <c r="R16" s="59"/>
      <c r="S16" s="70"/>
      <c r="T16" s="57"/>
      <c r="U16" s="57"/>
      <c r="V16" s="59"/>
      <c r="W16" s="70"/>
      <c r="X16" s="58"/>
      <c r="Y16" s="58"/>
      <c r="Z16" s="58"/>
    </row>
    <row r="17" spans="1:26" x14ac:dyDescent="0.2">
      <c r="A17" s="345"/>
      <c r="B17" s="59"/>
      <c r="C17" s="70"/>
      <c r="D17" s="73"/>
      <c r="E17" s="70"/>
      <c r="F17" s="59"/>
      <c r="G17" s="70"/>
      <c r="H17" s="57"/>
      <c r="I17" s="57"/>
      <c r="J17" s="57"/>
      <c r="K17" s="57"/>
      <c r="L17" s="215"/>
      <c r="M17" s="215"/>
      <c r="N17" s="214"/>
      <c r="O17" s="346"/>
      <c r="P17" s="57"/>
      <c r="Q17" s="57"/>
      <c r="R17" s="59"/>
      <c r="S17" s="70"/>
      <c r="T17" s="57"/>
      <c r="U17" s="57"/>
      <c r="V17" s="59"/>
      <c r="W17" s="70"/>
      <c r="X17" s="58"/>
      <c r="Y17" s="58"/>
      <c r="Z17" s="58"/>
    </row>
    <row r="18" spans="1:26" x14ac:dyDescent="0.2">
      <c r="A18" s="345"/>
      <c r="B18" s="59"/>
      <c r="C18" s="70"/>
      <c r="D18" s="59"/>
      <c r="E18" s="70"/>
      <c r="F18" s="59"/>
      <c r="G18" s="70"/>
      <c r="H18" s="57"/>
      <c r="I18" s="57"/>
      <c r="J18" s="57"/>
      <c r="K18" s="57"/>
      <c r="L18" s="215"/>
      <c r="M18" s="215"/>
      <c r="N18" s="214"/>
      <c r="O18" s="86"/>
      <c r="P18" s="57"/>
      <c r="Q18" s="57"/>
      <c r="R18" s="59"/>
      <c r="S18" s="70"/>
      <c r="T18" s="57"/>
      <c r="U18" s="57"/>
      <c r="V18" s="59"/>
      <c r="W18" s="70"/>
      <c r="X18" s="58"/>
      <c r="Y18" s="58"/>
      <c r="Z18" s="58"/>
    </row>
    <row r="19" spans="1:26" x14ac:dyDescent="0.2">
      <c r="A19" s="347"/>
      <c r="B19" s="59"/>
      <c r="C19" s="56"/>
      <c r="D19" s="55"/>
      <c r="E19" s="56"/>
      <c r="F19" s="55"/>
      <c r="G19" s="56"/>
      <c r="H19" s="172"/>
      <c r="I19" s="172"/>
      <c r="J19" s="172"/>
      <c r="K19" s="172"/>
      <c r="L19" s="231"/>
      <c r="M19" s="231"/>
      <c r="N19" s="229"/>
      <c r="O19" s="333"/>
      <c r="P19" s="172"/>
      <c r="Q19" s="346"/>
      <c r="R19" s="55"/>
      <c r="S19" s="56"/>
      <c r="T19" s="272"/>
      <c r="U19" s="272"/>
      <c r="V19" s="348"/>
      <c r="W19" s="349"/>
      <c r="X19" s="350"/>
      <c r="Y19" s="350"/>
      <c r="Z19" s="350"/>
    </row>
    <row r="20" spans="1:26" x14ac:dyDescent="0.2">
      <c r="A20" s="351"/>
      <c r="B20" s="59"/>
      <c r="C20" s="352"/>
      <c r="D20" s="353"/>
      <c r="E20" s="352"/>
      <c r="F20" s="353"/>
      <c r="G20" s="352"/>
      <c r="H20" s="354"/>
      <c r="I20" s="354"/>
      <c r="J20" s="354"/>
      <c r="K20" s="354"/>
      <c r="L20" s="355"/>
      <c r="M20" s="354"/>
      <c r="N20" s="353"/>
      <c r="O20" s="354"/>
      <c r="P20" s="354"/>
      <c r="Q20" s="356"/>
      <c r="R20" s="353"/>
      <c r="S20" s="352"/>
      <c r="T20" s="354"/>
      <c r="U20" s="354"/>
      <c r="V20" s="353"/>
      <c r="W20" s="352"/>
      <c r="X20" s="301"/>
      <c r="Y20" s="301"/>
      <c r="Z20" s="301"/>
    </row>
    <row r="21" spans="1:26" x14ac:dyDescent="0.2">
      <c r="A21" s="36"/>
      <c r="B21" s="148"/>
      <c r="C21" s="357"/>
      <c r="D21" s="358"/>
      <c r="E21" s="38"/>
      <c r="F21" s="37"/>
      <c r="G21" s="38"/>
      <c r="H21" s="38"/>
      <c r="I21" s="38"/>
      <c r="J21" s="38"/>
      <c r="K21" s="38"/>
      <c r="L21" s="38"/>
      <c r="M21" s="38"/>
      <c r="N21" s="37"/>
      <c r="O21" s="38"/>
      <c r="P21" s="38"/>
      <c r="Q21" s="38"/>
      <c r="R21" s="37"/>
      <c r="S21" s="38"/>
      <c r="T21" s="39"/>
      <c r="U21" s="39"/>
      <c r="V21" s="37"/>
      <c r="W21" s="38"/>
      <c r="X21" s="40"/>
      <c r="Y21" s="40"/>
      <c r="Z21" s="40"/>
    </row>
    <row r="22" spans="1:26" x14ac:dyDescent="0.2">
      <c r="A22" s="359"/>
      <c r="B22" s="31"/>
      <c r="C22" s="32"/>
      <c r="D22" s="31"/>
      <c r="E22" s="32"/>
      <c r="F22" s="31"/>
      <c r="G22" s="32"/>
      <c r="H22" s="30"/>
      <c r="I22" s="30"/>
      <c r="J22" s="30"/>
      <c r="K22" s="30"/>
      <c r="L22" s="270"/>
      <c r="M22" s="30"/>
      <c r="N22" s="31"/>
      <c r="O22" s="32"/>
      <c r="P22" s="30"/>
      <c r="Q22" s="30"/>
      <c r="R22" s="31"/>
      <c r="S22" s="32"/>
      <c r="T22" s="30"/>
      <c r="U22" s="30"/>
      <c r="V22" s="31"/>
      <c r="W22" s="32"/>
      <c r="X22" s="29"/>
      <c r="Y22" s="29"/>
      <c r="Z22" s="29"/>
    </row>
    <row r="23" spans="1:26" x14ac:dyDescent="0.2">
      <c r="A23" s="122"/>
      <c r="B23" s="59"/>
      <c r="C23" s="70"/>
      <c r="D23" s="59"/>
      <c r="E23" s="70"/>
      <c r="F23" s="59"/>
      <c r="G23" s="70"/>
      <c r="H23" s="57"/>
      <c r="I23" s="57"/>
      <c r="J23" s="57"/>
      <c r="K23" s="57"/>
      <c r="L23" s="215"/>
      <c r="M23" s="57"/>
      <c r="N23" s="59"/>
      <c r="O23" s="70"/>
      <c r="P23" s="57"/>
      <c r="Q23" s="70"/>
      <c r="R23" s="59"/>
      <c r="S23" s="70"/>
      <c r="T23" s="57"/>
      <c r="U23" s="57"/>
      <c r="V23" s="59"/>
      <c r="W23" s="70"/>
      <c r="X23" s="58"/>
      <c r="Y23" s="58"/>
      <c r="Z23" s="58"/>
    </row>
    <row r="24" spans="1:26" x14ac:dyDescent="0.2">
      <c r="A24" s="122"/>
      <c r="B24" s="59"/>
      <c r="C24" s="70"/>
      <c r="D24" s="59"/>
      <c r="E24" s="70"/>
      <c r="F24" s="59"/>
      <c r="G24" s="70"/>
      <c r="H24" s="57"/>
      <c r="I24" s="57"/>
      <c r="J24" s="57"/>
      <c r="K24" s="57"/>
      <c r="L24" s="215"/>
      <c r="M24" s="57"/>
      <c r="N24" s="59"/>
      <c r="O24" s="70"/>
      <c r="P24" s="60"/>
      <c r="Q24" s="70"/>
      <c r="R24" s="71"/>
      <c r="S24" s="64"/>
      <c r="T24" s="60"/>
      <c r="U24" s="60"/>
      <c r="V24" s="71"/>
      <c r="W24" s="64"/>
      <c r="X24" s="61"/>
      <c r="Y24" s="61"/>
      <c r="Z24" s="61"/>
    </row>
    <row r="25" spans="1:26" x14ac:dyDescent="0.2">
      <c r="A25" s="122"/>
      <c r="B25" s="59"/>
      <c r="C25" s="70"/>
      <c r="D25" s="59"/>
      <c r="E25" s="70"/>
      <c r="F25" s="59"/>
      <c r="G25" s="70"/>
      <c r="H25" s="57"/>
      <c r="I25" s="57"/>
      <c r="J25" s="57"/>
      <c r="K25" s="57"/>
      <c r="L25" s="215"/>
      <c r="M25" s="57"/>
      <c r="N25" s="59"/>
      <c r="O25" s="70"/>
      <c r="P25" s="60"/>
      <c r="Q25" s="70"/>
      <c r="R25" s="71"/>
      <c r="S25" s="64"/>
      <c r="T25" s="60"/>
      <c r="U25" s="60"/>
      <c r="V25" s="71"/>
      <c r="W25" s="64"/>
      <c r="X25" s="61"/>
      <c r="Y25" s="61"/>
      <c r="Z25" s="61"/>
    </row>
    <row r="26" spans="1:26" x14ac:dyDescent="0.2">
      <c r="A26" s="360"/>
      <c r="B26" s="55"/>
      <c r="C26" s="56"/>
      <c r="D26" s="55"/>
      <c r="E26" s="56"/>
      <c r="F26" s="55"/>
      <c r="G26" s="56"/>
      <c r="H26" s="172"/>
      <c r="I26" s="172"/>
      <c r="J26" s="172"/>
      <c r="K26" s="172"/>
      <c r="L26" s="231"/>
      <c r="M26" s="172"/>
      <c r="N26" s="55"/>
      <c r="O26" s="56"/>
      <c r="P26" s="361"/>
      <c r="Q26" s="56"/>
      <c r="R26" s="362"/>
      <c r="S26" s="85"/>
      <c r="T26" s="79"/>
      <c r="U26" s="79"/>
      <c r="V26" s="363"/>
      <c r="W26" s="85"/>
      <c r="X26" s="82"/>
      <c r="Y26" s="82"/>
      <c r="Z26" s="82"/>
    </row>
    <row r="27" spans="1:26" x14ac:dyDescent="0.2">
      <c r="A27" s="360"/>
      <c r="B27" s="55"/>
      <c r="C27" s="56"/>
      <c r="D27" s="55"/>
      <c r="E27" s="56"/>
      <c r="F27" s="55"/>
      <c r="G27" s="56"/>
      <c r="H27" s="172"/>
      <c r="I27" s="172"/>
      <c r="J27" s="172"/>
      <c r="K27" s="172"/>
      <c r="L27" s="231"/>
      <c r="M27" s="172"/>
      <c r="N27" s="55"/>
      <c r="O27" s="56"/>
      <c r="P27" s="272"/>
      <c r="Q27" s="56"/>
      <c r="R27" s="342"/>
      <c r="S27" s="70"/>
      <c r="T27" s="57"/>
      <c r="U27" s="57"/>
      <c r="V27" s="59"/>
      <c r="W27" s="70"/>
      <c r="X27" s="58"/>
      <c r="Y27" s="58"/>
      <c r="Z27" s="58"/>
    </row>
    <row r="28" spans="1:26" x14ac:dyDescent="0.2">
      <c r="A28" s="360"/>
      <c r="B28" s="55"/>
      <c r="C28" s="56"/>
      <c r="D28" s="55"/>
      <c r="E28" s="56"/>
      <c r="F28" s="55"/>
      <c r="G28" s="56"/>
      <c r="H28" s="172"/>
      <c r="I28" s="172"/>
      <c r="J28" s="172"/>
      <c r="K28" s="172"/>
      <c r="L28" s="231"/>
      <c r="M28" s="172"/>
      <c r="N28" s="55"/>
      <c r="O28" s="56"/>
      <c r="P28" s="341"/>
      <c r="Q28" s="56"/>
      <c r="R28" s="362"/>
      <c r="S28" s="85"/>
      <c r="T28" s="79"/>
      <c r="U28" s="79"/>
      <c r="V28" s="363"/>
      <c r="W28" s="85"/>
      <c r="X28" s="82"/>
      <c r="Y28" s="82"/>
      <c r="Z28" s="82"/>
    </row>
    <row r="29" spans="1:26" x14ac:dyDescent="0.2">
      <c r="A29" s="360"/>
      <c r="B29" s="55"/>
      <c r="C29" s="56"/>
      <c r="D29" s="55"/>
      <c r="E29" s="56"/>
      <c r="F29" s="55"/>
      <c r="G29" s="56"/>
      <c r="H29" s="172"/>
      <c r="I29" s="172"/>
      <c r="J29" s="172"/>
      <c r="K29" s="172"/>
      <c r="L29" s="231"/>
      <c r="M29" s="172"/>
      <c r="N29" s="55"/>
      <c r="O29" s="56"/>
      <c r="P29" s="361"/>
      <c r="Q29" s="56"/>
      <c r="R29" s="342"/>
      <c r="S29" s="70"/>
      <c r="T29" s="57"/>
      <c r="U29" s="57"/>
      <c r="V29" s="59"/>
      <c r="W29" s="70"/>
      <c r="X29" s="58"/>
      <c r="Y29" s="58"/>
      <c r="Z29" s="58"/>
    </row>
    <row r="30" spans="1:26" x14ac:dyDescent="0.2">
      <c r="A30" s="360"/>
      <c r="B30" s="55"/>
      <c r="C30" s="56"/>
      <c r="D30" s="55"/>
      <c r="E30" s="56"/>
      <c r="F30" s="55"/>
      <c r="G30" s="56"/>
      <c r="H30" s="172"/>
      <c r="I30" s="172"/>
      <c r="J30" s="172"/>
      <c r="K30" s="172"/>
      <c r="L30" s="231"/>
      <c r="M30" s="172"/>
      <c r="N30" s="55"/>
      <c r="O30" s="56"/>
      <c r="P30" s="341"/>
      <c r="Q30" s="56"/>
      <c r="R30" s="362"/>
      <c r="S30" s="85"/>
      <c r="T30" s="79"/>
      <c r="U30" s="79"/>
      <c r="V30" s="363"/>
      <c r="W30" s="85"/>
      <c r="X30" s="82"/>
      <c r="Y30" s="82"/>
      <c r="Z30" s="82"/>
    </row>
    <row r="31" spans="1:26" x14ac:dyDescent="0.2">
      <c r="A31" s="996"/>
      <c r="B31" s="997"/>
      <c r="C31" s="998"/>
      <c r="D31" s="997"/>
      <c r="E31" s="998"/>
      <c r="F31" s="55"/>
      <c r="G31" s="53"/>
      <c r="H31" s="999"/>
      <c r="I31" s="172"/>
      <c r="J31" s="999"/>
      <c r="K31" s="999"/>
      <c r="L31" s="1000"/>
      <c r="M31" s="999"/>
      <c r="N31" s="997"/>
      <c r="O31" s="998"/>
      <c r="P31" s="1001"/>
      <c r="Q31" s="999"/>
      <c r="R31" s="1002"/>
      <c r="S31" s="998"/>
      <c r="T31" s="999"/>
      <c r="U31" s="999"/>
      <c r="V31" s="997"/>
      <c r="W31" s="998"/>
      <c r="X31" s="1003"/>
      <c r="Y31" s="1003"/>
      <c r="Z31" s="1003"/>
    </row>
    <row r="32" spans="1:26" x14ac:dyDescent="0.2">
      <c r="A32" s="996"/>
      <c r="B32" s="997"/>
      <c r="C32" s="998"/>
      <c r="D32" s="997"/>
      <c r="E32" s="998"/>
      <c r="F32" s="55"/>
      <c r="G32" s="72"/>
      <c r="H32" s="999"/>
      <c r="I32" s="57"/>
      <c r="J32" s="999"/>
      <c r="K32" s="999"/>
      <c r="L32" s="1000"/>
      <c r="M32" s="999"/>
      <c r="N32" s="997"/>
      <c r="O32" s="998"/>
      <c r="P32" s="1001"/>
      <c r="Q32" s="999"/>
      <c r="R32" s="1002"/>
      <c r="S32" s="998"/>
      <c r="T32" s="999"/>
      <c r="U32" s="999"/>
      <c r="V32" s="997"/>
      <c r="W32" s="998"/>
      <c r="X32" s="1003"/>
      <c r="Y32" s="1003"/>
      <c r="Z32" s="1003"/>
    </row>
    <row r="33" spans="1:26" x14ac:dyDescent="0.2">
      <c r="A33" s="360"/>
      <c r="B33" s="55"/>
      <c r="C33" s="56"/>
      <c r="D33" s="55"/>
      <c r="E33" s="56"/>
      <c r="F33" s="55"/>
      <c r="G33" s="56"/>
      <c r="H33" s="172"/>
      <c r="I33" s="172"/>
      <c r="J33" s="172"/>
      <c r="K33" s="172"/>
      <c r="L33" s="231"/>
      <c r="M33" s="172"/>
      <c r="N33" s="55"/>
      <c r="O33" s="56"/>
      <c r="P33" s="60"/>
      <c r="Q33" s="85"/>
      <c r="R33" s="362"/>
      <c r="S33" s="85"/>
      <c r="T33" s="79"/>
      <c r="U33" s="79"/>
      <c r="V33" s="363"/>
      <c r="W33" s="85"/>
      <c r="X33" s="82"/>
      <c r="Y33" s="82"/>
      <c r="Z33" s="82"/>
    </row>
    <row r="34" spans="1:26" x14ac:dyDescent="0.2">
      <c r="A34" s="360"/>
      <c r="B34" s="55"/>
      <c r="C34" s="56"/>
      <c r="D34" s="55"/>
      <c r="E34" s="56"/>
      <c r="F34" s="55"/>
      <c r="G34" s="56"/>
      <c r="H34" s="172"/>
      <c r="I34" s="172"/>
      <c r="J34" s="172"/>
      <c r="K34" s="172"/>
      <c r="L34" s="231"/>
      <c r="M34" s="172"/>
      <c r="N34" s="55"/>
      <c r="O34" s="56"/>
      <c r="P34" s="60"/>
      <c r="Q34" s="56"/>
      <c r="R34" s="342"/>
      <c r="S34" s="70"/>
      <c r="T34" s="57"/>
      <c r="U34" s="57"/>
      <c r="V34" s="59"/>
      <c r="W34" s="2"/>
      <c r="X34" s="58"/>
      <c r="Y34" s="58"/>
      <c r="Z34" s="58"/>
    </row>
    <row r="35" spans="1:26" x14ac:dyDescent="0.2">
      <c r="A35" s="360"/>
      <c r="B35" s="55"/>
      <c r="C35" s="56"/>
      <c r="D35" s="55"/>
      <c r="E35" s="56"/>
      <c r="F35" s="55"/>
      <c r="G35" s="56"/>
      <c r="H35" s="172"/>
      <c r="I35" s="172"/>
      <c r="J35" s="172"/>
      <c r="K35" s="172"/>
      <c r="L35" s="231"/>
      <c r="M35" s="172"/>
      <c r="N35" s="55"/>
      <c r="O35" s="56"/>
      <c r="P35" s="361"/>
      <c r="Q35" s="56"/>
      <c r="R35" s="362"/>
      <c r="S35" s="70"/>
      <c r="T35" s="57"/>
      <c r="U35" s="57"/>
      <c r="V35" s="59"/>
      <c r="W35" s="2"/>
      <c r="X35" s="58"/>
      <c r="Y35" s="58"/>
      <c r="Z35" s="58"/>
    </row>
    <row r="36" spans="1:26" x14ac:dyDescent="0.2">
      <c r="A36" s="36"/>
      <c r="B36" s="148"/>
      <c r="C36" s="357"/>
      <c r="D36" s="37"/>
      <c r="E36" s="38"/>
      <c r="F36" s="37"/>
      <c r="G36" s="38"/>
      <c r="H36" s="38"/>
      <c r="I36" s="38"/>
      <c r="J36" s="38"/>
      <c r="K36" s="38"/>
      <c r="L36" s="38"/>
      <c r="M36" s="38"/>
      <c r="N36" s="37"/>
      <c r="O36" s="38"/>
      <c r="P36" s="38"/>
      <c r="Q36" s="38"/>
      <c r="R36" s="37"/>
      <c r="S36" s="38"/>
      <c r="T36" s="39"/>
      <c r="U36" s="39"/>
      <c r="V36" s="37"/>
      <c r="W36" s="38"/>
      <c r="X36" s="40"/>
      <c r="Y36" s="40"/>
      <c r="Z36" s="40"/>
    </row>
    <row r="37" spans="1:26" x14ac:dyDescent="0.2">
      <c r="A37" s="338"/>
      <c r="B37" s="31"/>
      <c r="C37" s="32"/>
      <c r="D37" s="31"/>
      <c r="E37" s="32"/>
      <c r="F37" s="31"/>
      <c r="G37" s="32"/>
      <c r="H37" s="364"/>
      <c r="I37" s="30"/>
      <c r="J37" s="30"/>
      <c r="K37" s="30"/>
      <c r="L37" s="270"/>
      <c r="M37" s="270"/>
      <c r="N37" s="271"/>
      <c r="O37" s="32"/>
      <c r="P37" s="30"/>
      <c r="Q37" s="30"/>
      <c r="R37" s="31"/>
      <c r="S37" s="32"/>
      <c r="T37" s="30"/>
      <c r="U37" s="30"/>
      <c r="V37" s="31"/>
      <c r="W37" s="32"/>
      <c r="X37" s="30"/>
      <c r="Y37" s="30"/>
      <c r="Z37" s="30"/>
    </row>
    <row r="38" spans="1:26" x14ac:dyDescent="0.2">
      <c r="A38" s="122"/>
      <c r="B38" s="59"/>
      <c r="C38" s="70"/>
      <c r="D38" s="59"/>
      <c r="E38" s="70"/>
      <c r="F38" s="59"/>
      <c r="G38" s="70"/>
      <c r="H38" s="365"/>
      <c r="I38" s="57"/>
      <c r="J38" s="57"/>
      <c r="K38" s="57"/>
      <c r="L38" s="57"/>
      <c r="M38" s="341"/>
      <c r="N38" s="59"/>
      <c r="O38" s="70"/>
      <c r="P38" s="57"/>
      <c r="Q38" s="57"/>
      <c r="R38" s="59"/>
      <c r="S38" s="70"/>
      <c r="T38" s="57"/>
      <c r="U38" s="57"/>
      <c r="V38" s="59"/>
      <c r="W38" s="70"/>
      <c r="X38" s="57"/>
      <c r="Y38" s="57"/>
      <c r="Z38" s="57"/>
    </row>
    <row r="39" spans="1:26" x14ac:dyDescent="0.2">
      <c r="A39" s="360"/>
      <c r="B39" s="55"/>
      <c r="C39" s="56"/>
      <c r="D39" s="55"/>
      <c r="E39" s="56"/>
      <c r="F39" s="55"/>
      <c r="G39" s="56"/>
      <c r="H39" s="230"/>
      <c r="I39" s="172"/>
      <c r="J39" s="172"/>
      <c r="K39" s="172"/>
      <c r="L39" s="172"/>
      <c r="M39" s="172"/>
      <c r="N39" s="55"/>
      <c r="O39" s="56"/>
      <c r="P39" s="172"/>
      <c r="Q39" s="172"/>
      <c r="R39" s="55"/>
      <c r="S39" s="56"/>
      <c r="T39" s="172"/>
      <c r="U39" s="172"/>
      <c r="V39" s="55"/>
      <c r="W39" s="56"/>
      <c r="X39" s="172"/>
      <c r="Y39" s="172"/>
      <c r="Z39" s="172"/>
    </row>
    <row r="40" spans="1:26" x14ac:dyDescent="0.2">
      <c r="A40" s="122"/>
      <c r="B40" s="59"/>
      <c r="C40" s="70"/>
      <c r="D40" s="59"/>
      <c r="E40" s="70"/>
      <c r="F40" s="59"/>
      <c r="G40" s="70"/>
      <c r="H40" s="215"/>
      <c r="I40" s="57"/>
      <c r="J40" s="57"/>
      <c r="K40" s="57"/>
      <c r="L40" s="215"/>
      <c r="M40" s="215"/>
      <c r="N40" s="214"/>
      <c r="O40" s="70"/>
      <c r="P40" s="57"/>
      <c r="Q40" s="57"/>
      <c r="R40" s="59"/>
      <c r="S40" s="70"/>
      <c r="T40" s="57"/>
      <c r="U40" s="57"/>
      <c r="V40" s="59"/>
      <c r="W40" s="70"/>
      <c r="X40" s="57"/>
      <c r="Y40" s="57"/>
      <c r="Z40" s="57"/>
    </row>
    <row r="41" spans="1:26" x14ac:dyDescent="0.2">
      <c r="A41" s="1004"/>
      <c r="B41" s="1005"/>
      <c r="C41" s="1006"/>
      <c r="D41" s="1005"/>
      <c r="E41" s="1006"/>
      <c r="F41" s="124"/>
      <c r="G41" s="1007"/>
      <c r="H41" s="1008"/>
      <c r="I41" s="1009"/>
      <c r="J41" s="1009"/>
      <c r="K41" s="1009"/>
      <c r="L41" s="1009"/>
      <c r="M41" s="1009"/>
      <c r="N41" s="1010"/>
      <c r="O41" s="1011"/>
      <c r="P41" s="1009"/>
      <c r="Q41" s="1009"/>
      <c r="R41" s="1010"/>
      <c r="S41" s="1011"/>
      <c r="T41" s="1009"/>
      <c r="U41" s="1009"/>
      <c r="V41" s="1010"/>
      <c r="W41" s="1011"/>
      <c r="X41" s="1009"/>
      <c r="Y41" s="1012"/>
      <c r="Z41" s="1012"/>
    </row>
    <row r="42" spans="1:26" x14ac:dyDescent="0.2">
      <c r="A42" s="1004"/>
      <c r="B42" s="1005"/>
      <c r="C42" s="1006"/>
      <c r="D42" s="1005"/>
      <c r="E42" s="1006"/>
      <c r="F42" s="106"/>
      <c r="G42" s="1007"/>
      <c r="H42" s="1008"/>
      <c r="I42" s="1009"/>
      <c r="J42" s="1009"/>
      <c r="K42" s="1009"/>
      <c r="L42" s="1009"/>
      <c r="M42" s="1009"/>
      <c r="N42" s="1010"/>
      <c r="O42" s="1011"/>
      <c r="P42" s="1009"/>
      <c r="Q42" s="1009"/>
      <c r="R42" s="1010"/>
      <c r="S42" s="1011"/>
      <c r="T42" s="1009"/>
      <c r="U42" s="1009"/>
      <c r="V42" s="1010"/>
      <c r="W42" s="1011"/>
      <c r="X42" s="1009"/>
      <c r="Y42" s="1012"/>
      <c r="Z42" s="1012"/>
    </row>
    <row r="43" spans="1:26" x14ac:dyDescent="0.2">
      <c r="A43" s="1004"/>
      <c r="B43" s="1005"/>
      <c r="C43" s="1006"/>
      <c r="D43" s="1005"/>
      <c r="E43" s="1006"/>
      <c r="F43" s="137"/>
      <c r="G43" s="1007"/>
      <c r="H43" s="1008"/>
      <c r="I43" s="1009"/>
      <c r="J43" s="1009"/>
      <c r="K43" s="1009"/>
      <c r="L43" s="1009"/>
      <c r="M43" s="1009"/>
      <c r="N43" s="1010"/>
      <c r="O43" s="1011"/>
      <c r="P43" s="1009"/>
      <c r="Q43" s="1009"/>
      <c r="R43" s="1010"/>
      <c r="S43" s="1011"/>
      <c r="T43" s="1009"/>
      <c r="U43" s="1009"/>
      <c r="V43" s="1010"/>
      <c r="W43" s="1011"/>
      <c r="X43" s="1009"/>
      <c r="Y43" s="1012"/>
      <c r="Z43" s="1012"/>
    </row>
    <row r="44" spans="1:26" x14ac:dyDescent="0.2">
      <c r="A44" s="366"/>
      <c r="B44" s="367"/>
      <c r="C44" s="210"/>
      <c r="D44" s="368"/>
      <c r="E44" s="210"/>
      <c r="F44" s="368"/>
      <c r="G44" s="210"/>
      <c r="H44" s="369"/>
      <c r="I44" s="369"/>
      <c r="J44" s="369"/>
      <c r="K44" s="369"/>
      <c r="L44" s="369"/>
      <c r="M44" s="369"/>
      <c r="N44" s="368"/>
      <c r="O44" s="210"/>
      <c r="P44" s="369"/>
      <c r="Q44" s="369"/>
      <c r="R44" s="368"/>
      <c r="S44" s="210"/>
      <c r="T44" s="369"/>
      <c r="U44" s="369"/>
      <c r="V44" s="368"/>
      <c r="W44" s="210"/>
      <c r="X44" s="369"/>
      <c r="Y44" s="369"/>
      <c r="Z44" s="369"/>
    </row>
    <row r="45" spans="1:26" x14ac:dyDescent="0.2">
      <c r="A45" s="1013"/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</row>
    <row r="46" spans="1:26" x14ac:dyDescent="0.2">
      <c r="A46" s="1014"/>
      <c r="B46" s="1015"/>
      <c r="C46" s="1016"/>
      <c r="D46" s="1016"/>
      <c r="E46" s="1017"/>
      <c r="F46" s="1018"/>
      <c r="G46" s="1019"/>
      <c r="H46" s="1019"/>
      <c r="I46" s="1019"/>
      <c r="J46" s="1019"/>
      <c r="K46" s="1019"/>
      <c r="L46" s="1019"/>
      <c r="M46" s="1019"/>
      <c r="N46" s="1019"/>
      <c r="O46" s="1016"/>
      <c r="P46" s="1016"/>
      <c r="Q46" s="1016"/>
      <c r="R46" s="1016"/>
      <c r="S46" s="1016"/>
      <c r="T46" s="1016"/>
      <c r="U46" s="1016"/>
      <c r="V46" s="1016"/>
      <c r="W46" s="1020"/>
      <c r="X46" s="1020"/>
      <c r="Y46" s="1020"/>
      <c r="Z46" s="1020"/>
    </row>
    <row r="47" spans="1:26" x14ac:dyDescent="0.2">
      <c r="A47" s="1014"/>
      <c r="B47" s="1015"/>
      <c r="C47" s="1021"/>
      <c r="D47" s="1022"/>
      <c r="E47" s="1017"/>
      <c r="F47" s="1018"/>
      <c r="G47" s="1023"/>
      <c r="H47" s="1024"/>
      <c r="I47" s="1025"/>
      <c r="J47" s="1025"/>
      <c r="K47" s="1025"/>
      <c r="L47" s="1024"/>
      <c r="M47" s="1024"/>
      <c r="N47" s="1026"/>
      <c r="O47" s="1027"/>
      <c r="P47" s="1027"/>
      <c r="Q47" s="1028"/>
      <c r="R47" s="1028"/>
      <c r="S47" s="1027"/>
      <c r="T47" s="1027"/>
      <c r="U47" s="1028"/>
      <c r="V47" s="1028"/>
      <c r="W47" s="1027"/>
      <c r="X47" s="1027"/>
      <c r="Y47" s="1025"/>
      <c r="Z47" s="1025"/>
    </row>
    <row r="48" spans="1:26" x14ac:dyDescent="0.2">
      <c r="A48" s="1014"/>
      <c r="B48" s="1015"/>
      <c r="C48" s="1021"/>
      <c r="D48" s="1022"/>
      <c r="E48" s="1017"/>
      <c r="F48" s="1018"/>
      <c r="G48" s="1023"/>
      <c r="H48" s="1024"/>
      <c r="I48" s="371"/>
      <c r="J48" s="371"/>
      <c r="K48" s="371"/>
      <c r="L48" s="1024"/>
      <c r="M48" s="1024"/>
      <c r="N48" s="1026"/>
      <c r="O48" s="370"/>
      <c r="P48" s="371"/>
      <c r="Q48" s="371"/>
      <c r="R48" s="372"/>
      <c r="S48" s="370"/>
      <c r="T48" s="371"/>
      <c r="U48" s="371"/>
      <c r="V48" s="372"/>
      <c r="W48" s="370"/>
      <c r="X48" s="371"/>
      <c r="Y48" s="371"/>
      <c r="Z48" s="371"/>
    </row>
    <row r="49" spans="1:26" x14ac:dyDescent="0.2">
      <c r="A49" s="373"/>
      <c r="B49" s="273"/>
      <c r="C49" s="374"/>
      <c r="D49" s="273"/>
      <c r="E49" s="375"/>
      <c r="F49" s="268"/>
      <c r="G49" s="375"/>
      <c r="H49" s="267"/>
      <c r="I49" s="267"/>
      <c r="J49" s="267"/>
      <c r="K49" s="267"/>
      <c r="L49" s="267"/>
      <c r="M49" s="267"/>
      <c r="N49" s="268"/>
      <c r="O49" s="375"/>
      <c r="P49" s="267"/>
      <c r="Q49" s="267"/>
      <c r="R49" s="268"/>
      <c r="S49" s="375"/>
      <c r="T49" s="267"/>
      <c r="U49" s="267"/>
      <c r="V49" s="268"/>
      <c r="W49" s="376"/>
      <c r="X49" s="270"/>
      <c r="Y49" s="270"/>
      <c r="Z49" s="270"/>
    </row>
    <row r="50" spans="1:26" x14ac:dyDescent="0.2">
      <c r="A50" s="220"/>
      <c r="B50" s="211"/>
      <c r="C50" s="212"/>
      <c r="D50" s="211"/>
      <c r="E50" s="213"/>
      <c r="F50" s="214"/>
      <c r="G50" s="213"/>
      <c r="H50" s="215"/>
      <c r="I50" s="215"/>
      <c r="J50" s="215"/>
      <c r="K50" s="215"/>
      <c r="L50" s="215"/>
      <c r="M50" s="215"/>
      <c r="N50" s="214"/>
      <c r="O50" s="213"/>
      <c r="P50" s="215"/>
      <c r="Q50" s="215"/>
      <c r="R50" s="214"/>
      <c r="S50" s="213"/>
      <c r="T50" s="215"/>
      <c r="U50" s="215"/>
      <c r="V50" s="214"/>
      <c r="W50" s="216"/>
      <c r="X50" s="217"/>
      <c r="Y50" s="217"/>
      <c r="Z50" s="217"/>
    </row>
    <row r="51" spans="1:26" x14ac:dyDescent="0.2">
      <c r="A51" s="1029"/>
      <c r="B51" s="1030"/>
      <c r="C51" s="2"/>
      <c r="D51" s="212"/>
      <c r="E51" s="1031"/>
      <c r="F51" s="214"/>
      <c r="G51" s="213"/>
      <c r="H51" s="215"/>
      <c r="I51" s="215"/>
      <c r="J51" s="1000"/>
      <c r="K51" s="1000"/>
      <c r="L51" s="1000"/>
      <c r="M51" s="1000"/>
      <c r="N51" s="1032"/>
      <c r="O51" s="1031"/>
      <c r="P51" s="1000"/>
      <c r="Q51" s="1000"/>
      <c r="R51" s="1032"/>
      <c r="S51" s="2"/>
      <c r="T51" s="2"/>
      <c r="U51" s="1031"/>
      <c r="V51" s="1000"/>
      <c r="W51" s="1033"/>
      <c r="X51" s="1034"/>
      <c r="Y51" s="1034"/>
      <c r="Z51" s="1034"/>
    </row>
    <row r="52" spans="1:26" x14ac:dyDescent="0.2">
      <c r="A52" s="1029"/>
      <c r="B52" s="1030"/>
      <c r="C52" s="2"/>
      <c r="D52" s="212"/>
      <c r="E52" s="1031"/>
      <c r="F52" s="214"/>
      <c r="G52" s="213"/>
      <c r="H52" s="215"/>
      <c r="I52" s="215"/>
      <c r="J52" s="1000"/>
      <c r="K52" s="1000"/>
      <c r="L52" s="1000"/>
      <c r="M52" s="1000"/>
      <c r="N52" s="1032"/>
      <c r="O52" s="1031"/>
      <c r="P52" s="1000"/>
      <c r="Q52" s="1000"/>
      <c r="R52" s="1032"/>
      <c r="S52" s="2"/>
      <c r="T52" s="2"/>
      <c r="U52" s="1031"/>
      <c r="V52" s="1000"/>
      <c r="W52" s="1033"/>
      <c r="X52" s="1034"/>
      <c r="Y52" s="1034"/>
      <c r="Z52" s="1034"/>
    </row>
    <row r="53" spans="1:26" x14ac:dyDescent="0.2">
      <c r="A53" s="1029"/>
      <c r="B53" s="1030"/>
      <c r="C53" s="1035"/>
      <c r="D53" s="211"/>
      <c r="E53" s="1031"/>
      <c r="F53" s="214"/>
      <c r="G53" s="213"/>
      <c r="H53" s="1000"/>
      <c r="I53" s="215"/>
      <c r="J53" s="1000"/>
      <c r="K53" s="1000"/>
      <c r="L53" s="1000"/>
      <c r="M53" s="1000"/>
      <c r="N53" s="1032"/>
      <c r="O53" s="1031"/>
      <c r="P53" s="1000"/>
      <c r="Q53" s="1000"/>
      <c r="R53" s="1032"/>
      <c r="S53" s="1031"/>
      <c r="T53" s="1000"/>
      <c r="U53" s="1000"/>
      <c r="V53" s="1032"/>
      <c r="W53" s="1033"/>
      <c r="X53" s="1034"/>
      <c r="Y53" s="1034"/>
      <c r="Z53" s="1034"/>
    </row>
    <row r="54" spans="1:26" x14ac:dyDescent="0.2">
      <c r="A54" s="1029"/>
      <c r="B54" s="1030"/>
      <c r="C54" s="1035"/>
      <c r="D54" s="211"/>
      <c r="E54" s="1031"/>
      <c r="F54" s="214"/>
      <c r="G54" s="213"/>
      <c r="H54" s="1000"/>
      <c r="I54" s="215"/>
      <c r="J54" s="1000"/>
      <c r="K54" s="1000"/>
      <c r="L54" s="1000"/>
      <c r="M54" s="1000"/>
      <c r="N54" s="1032"/>
      <c r="O54" s="1031"/>
      <c r="P54" s="1000"/>
      <c r="Q54" s="1000"/>
      <c r="R54" s="1032"/>
      <c r="S54" s="1031"/>
      <c r="T54" s="1000"/>
      <c r="U54" s="1000"/>
      <c r="V54" s="1032"/>
      <c r="W54" s="1033"/>
      <c r="X54" s="1034"/>
      <c r="Y54" s="1034"/>
      <c r="Z54" s="1034"/>
    </row>
    <row r="55" spans="1:26" x14ac:dyDescent="0.2">
      <c r="A55" s="220"/>
      <c r="B55" s="211"/>
      <c r="C55" s="212"/>
      <c r="D55" s="211"/>
      <c r="E55" s="213"/>
      <c r="F55" s="214"/>
      <c r="G55" s="213"/>
      <c r="H55" s="215"/>
      <c r="I55" s="215"/>
      <c r="J55" s="215"/>
      <c r="K55" s="215"/>
      <c r="L55" s="215"/>
      <c r="M55" s="215"/>
      <c r="N55" s="214"/>
      <c r="O55" s="213"/>
      <c r="P55" s="215"/>
      <c r="Q55" s="215"/>
      <c r="R55" s="214"/>
      <c r="S55" s="213"/>
      <c r="T55" s="215"/>
      <c r="U55" s="215"/>
      <c r="V55" s="214"/>
      <c r="W55" s="216"/>
      <c r="X55" s="217"/>
      <c r="Y55" s="217"/>
      <c r="Z55" s="217"/>
    </row>
    <row r="56" spans="1:26" x14ac:dyDescent="0.2">
      <c r="A56" s="1036"/>
      <c r="B56" s="1030"/>
      <c r="C56" s="1035"/>
      <c r="D56" s="1030"/>
      <c r="E56" s="1031"/>
      <c r="F56" s="211"/>
      <c r="G56" s="213"/>
      <c r="H56" s="1037"/>
      <c r="I56" s="215"/>
      <c r="J56" s="1000"/>
      <c r="K56" s="1000"/>
      <c r="L56" s="1000"/>
      <c r="M56" s="1000"/>
      <c r="N56" s="1032"/>
      <c r="O56" s="1031"/>
      <c r="P56" s="1000"/>
      <c r="Q56" s="1000"/>
      <c r="R56" s="1032"/>
      <c r="S56" s="1031"/>
      <c r="T56" s="1000"/>
      <c r="U56" s="1000"/>
      <c r="V56" s="1032"/>
      <c r="W56" s="1033"/>
      <c r="X56" s="1034"/>
      <c r="Y56" s="1034"/>
      <c r="Z56" s="1034"/>
    </row>
    <row r="57" spans="1:26" x14ac:dyDescent="0.2">
      <c r="A57" s="1036"/>
      <c r="B57" s="1030"/>
      <c r="C57" s="1035"/>
      <c r="D57" s="1030"/>
      <c r="E57" s="1031"/>
      <c r="F57" s="226"/>
      <c r="G57" s="228"/>
      <c r="H57" s="1037"/>
      <c r="I57" s="231"/>
      <c r="J57" s="1000"/>
      <c r="K57" s="1000"/>
      <c r="L57" s="1000"/>
      <c r="M57" s="1000"/>
      <c r="N57" s="1032"/>
      <c r="O57" s="1031"/>
      <c r="P57" s="1000"/>
      <c r="Q57" s="1000"/>
      <c r="R57" s="1032"/>
      <c r="S57" s="1031"/>
      <c r="T57" s="1000"/>
      <c r="U57" s="1000"/>
      <c r="V57" s="1032"/>
      <c r="W57" s="1033"/>
      <c r="X57" s="1034"/>
      <c r="Y57" s="1034"/>
      <c r="Z57" s="1034"/>
    </row>
    <row r="58" spans="1:26" x14ac:dyDescent="0.2">
      <c r="A58" s="1036"/>
      <c r="B58" s="1030"/>
      <c r="C58" s="378"/>
      <c r="D58" s="1030"/>
      <c r="E58" s="1031"/>
      <c r="F58" s="226"/>
      <c r="G58" s="379"/>
      <c r="H58" s="1038"/>
      <c r="I58" s="231"/>
      <c r="J58" s="1000"/>
      <c r="K58" s="1000"/>
      <c r="L58" s="1000"/>
      <c r="M58" s="1000"/>
      <c r="N58" s="1032"/>
      <c r="O58" s="1031"/>
      <c r="P58" s="1000"/>
      <c r="Q58" s="1000"/>
      <c r="R58" s="1032"/>
      <c r="S58" s="1031"/>
      <c r="T58" s="1000"/>
      <c r="U58" s="76"/>
      <c r="V58" s="76"/>
      <c r="W58" s="1039"/>
      <c r="X58" s="1034"/>
      <c r="Y58" s="1034"/>
      <c r="Z58" s="1034"/>
    </row>
    <row r="59" spans="1:26" x14ac:dyDescent="0.2">
      <c r="A59" s="1036"/>
      <c r="B59" s="1030"/>
      <c r="C59" s="377"/>
      <c r="D59" s="1030"/>
      <c r="E59" s="1031"/>
      <c r="F59" s="211"/>
      <c r="G59" s="275"/>
      <c r="H59" s="1038"/>
      <c r="I59" s="215"/>
      <c r="J59" s="1000"/>
      <c r="K59" s="1000"/>
      <c r="L59" s="1000"/>
      <c r="M59" s="1000"/>
      <c r="N59" s="1032"/>
      <c r="O59" s="1031"/>
      <c r="P59" s="1000"/>
      <c r="Q59" s="1000"/>
      <c r="R59" s="1032"/>
      <c r="S59" s="1031"/>
      <c r="T59" s="1000"/>
      <c r="U59" s="76"/>
      <c r="V59" s="76"/>
      <c r="W59" s="1039"/>
      <c r="X59" s="1034"/>
      <c r="Y59" s="1034"/>
      <c r="Z59" s="1034"/>
    </row>
    <row r="60" spans="1:26" x14ac:dyDescent="0.2">
      <c r="A60" s="1036"/>
      <c r="B60" s="1030"/>
      <c r="C60" s="1035"/>
      <c r="D60" s="1030"/>
      <c r="E60" s="1031"/>
      <c r="F60" s="214"/>
      <c r="G60" s="213"/>
      <c r="H60" s="1037"/>
      <c r="I60" s="215"/>
      <c r="J60" s="215"/>
      <c r="K60" s="215"/>
      <c r="L60" s="215"/>
      <c r="M60" s="215"/>
      <c r="N60" s="214"/>
      <c r="O60" s="213"/>
      <c r="P60" s="215"/>
      <c r="Q60" s="215"/>
      <c r="R60" s="214"/>
      <c r="S60" s="216"/>
      <c r="T60" s="217"/>
      <c r="U60" s="76"/>
      <c r="V60" s="76"/>
      <c r="W60" s="76"/>
      <c r="X60" s="76"/>
      <c r="Y60" s="217"/>
      <c r="Z60" s="217"/>
    </row>
    <row r="61" spans="1:26" x14ac:dyDescent="0.2">
      <c r="A61" s="1036"/>
      <c r="B61" s="1030"/>
      <c r="C61" s="1035"/>
      <c r="D61" s="1030"/>
      <c r="E61" s="1031"/>
      <c r="F61" s="229"/>
      <c r="G61" s="228"/>
      <c r="H61" s="1037"/>
      <c r="I61" s="231"/>
      <c r="J61" s="231"/>
      <c r="K61" s="231"/>
      <c r="L61" s="231"/>
      <c r="M61" s="231"/>
      <c r="N61" s="229"/>
      <c r="O61" s="228"/>
      <c r="P61" s="231"/>
      <c r="Q61" s="231"/>
      <c r="R61" s="229"/>
      <c r="S61" s="228"/>
      <c r="T61" s="231"/>
      <c r="U61" s="231"/>
      <c r="V61" s="229"/>
      <c r="W61" s="232"/>
      <c r="X61" s="233"/>
      <c r="Y61" s="233"/>
      <c r="Z61" s="233"/>
    </row>
    <row r="62" spans="1:26" x14ac:dyDescent="0.2">
      <c r="A62" s="225"/>
      <c r="B62" s="226"/>
      <c r="C62" s="227"/>
      <c r="D62" s="226"/>
      <c r="E62" s="228"/>
      <c r="F62" s="229"/>
      <c r="G62" s="228"/>
      <c r="H62" s="230"/>
      <c r="I62" s="231"/>
      <c r="J62" s="231"/>
      <c r="K62" s="231"/>
      <c r="L62" s="231"/>
      <c r="M62" s="231"/>
      <c r="N62" s="229"/>
      <c r="O62" s="228"/>
      <c r="P62" s="231"/>
      <c r="Q62" s="231"/>
      <c r="R62" s="229"/>
      <c r="S62" s="228"/>
      <c r="T62" s="231"/>
      <c r="U62" s="231"/>
      <c r="V62" s="229"/>
      <c r="W62" s="232"/>
      <c r="X62" s="233"/>
      <c r="Y62" s="233"/>
      <c r="Z62" s="233"/>
    </row>
    <row r="63" spans="1:26" x14ac:dyDescent="0.2">
      <c r="A63" s="235"/>
      <c r="B63" s="236"/>
      <c r="C63" s="237"/>
      <c r="D63" s="247"/>
      <c r="E63" s="239"/>
      <c r="F63" s="240"/>
      <c r="G63" s="239"/>
      <c r="H63" s="248"/>
      <c r="I63" s="241"/>
      <c r="J63" s="241"/>
      <c r="K63" s="241"/>
      <c r="L63" s="241"/>
      <c r="M63" s="241"/>
      <c r="N63" s="240"/>
      <c r="O63" s="239"/>
      <c r="P63" s="241"/>
      <c r="Q63" s="241"/>
      <c r="R63" s="240"/>
      <c r="S63" s="239"/>
      <c r="T63" s="241"/>
      <c r="U63" s="241"/>
      <c r="V63" s="240"/>
      <c r="W63" s="242"/>
      <c r="X63" s="243"/>
      <c r="Y63" s="243"/>
      <c r="Z63" s="243"/>
    </row>
    <row r="64" spans="1:26" x14ac:dyDescent="0.2">
      <c r="A64" s="380"/>
      <c r="B64" s="273"/>
      <c r="C64" s="374"/>
      <c r="D64" s="273"/>
      <c r="E64" s="375"/>
      <c r="F64" s="268"/>
      <c r="G64" s="375"/>
      <c r="H64" s="381"/>
      <c r="I64" s="267"/>
      <c r="J64" s="267"/>
      <c r="K64" s="267"/>
      <c r="L64" s="267"/>
      <c r="M64" s="267"/>
      <c r="N64" s="268"/>
      <c r="O64" s="375"/>
      <c r="P64" s="267"/>
      <c r="Q64" s="267"/>
      <c r="R64" s="268"/>
      <c r="S64" s="375"/>
      <c r="T64" s="267"/>
      <c r="U64" s="267"/>
      <c r="V64" s="268"/>
      <c r="W64" s="376"/>
      <c r="X64" s="270"/>
      <c r="Y64" s="270"/>
      <c r="Z64" s="270"/>
    </row>
    <row r="65" spans="1:26" x14ac:dyDescent="0.2">
      <c r="A65" s="220"/>
      <c r="B65" s="211"/>
      <c r="C65" s="212"/>
      <c r="D65" s="211"/>
      <c r="E65" s="213"/>
      <c r="F65" s="214"/>
      <c r="G65" s="213"/>
      <c r="H65" s="365"/>
      <c r="I65" s="215"/>
      <c r="J65" s="215"/>
      <c r="K65" s="215"/>
      <c r="L65" s="215"/>
      <c r="M65" s="215"/>
      <c r="N65" s="214"/>
      <c r="O65" s="213"/>
      <c r="P65" s="215"/>
      <c r="Q65" s="215"/>
      <c r="R65" s="214"/>
      <c r="S65" s="213"/>
      <c r="T65" s="215"/>
      <c r="U65" s="215"/>
      <c r="V65" s="214"/>
      <c r="W65" s="216"/>
      <c r="X65" s="217"/>
      <c r="Y65" s="217"/>
      <c r="Z65" s="217"/>
    </row>
    <row r="66" spans="1:26" x14ac:dyDescent="0.2">
      <c r="A66" s="220"/>
      <c r="B66" s="211"/>
      <c r="C66" s="212"/>
      <c r="D66" s="211"/>
      <c r="E66" s="213"/>
      <c r="F66" s="214"/>
      <c r="G66" s="213"/>
      <c r="H66" s="365"/>
      <c r="I66" s="215"/>
      <c r="J66" s="215"/>
      <c r="K66" s="215"/>
      <c r="L66" s="215"/>
      <c r="M66" s="215"/>
      <c r="N66" s="214"/>
      <c r="O66" s="213"/>
      <c r="P66" s="215"/>
      <c r="Q66" s="215"/>
      <c r="R66" s="214"/>
      <c r="S66" s="213"/>
      <c r="T66" s="215"/>
      <c r="U66" s="215"/>
      <c r="V66" s="214"/>
      <c r="W66" s="216"/>
      <c r="X66" s="217"/>
      <c r="Y66" s="217"/>
      <c r="Z66" s="217"/>
    </row>
    <row r="67" spans="1:26" x14ac:dyDescent="0.2">
      <c r="A67" s="220"/>
      <c r="B67" s="211"/>
      <c r="C67" s="212"/>
      <c r="D67" s="211"/>
      <c r="E67" s="213"/>
      <c r="F67" s="214"/>
      <c r="G67" s="213"/>
      <c r="H67" s="222"/>
      <c r="I67" s="215"/>
      <c r="J67" s="215"/>
      <c r="K67" s="215"/>
      <c r="L67" s="215"/>
      <c r="M67" s="215"/>
      <c r="N67" s="214"/>
      <c r="O67" s="213"/>
      <c r="P67" s="215"/>
      <c r="Q67" s="215"/>
      <c r="R67" s="214"/>
      <c r="S67" s="213"/>
      <c r="T67" s="215"/>
      <c r="U67" s="215"/>
      <c r="V67" s="214"/>
      <c r="W67" s="216"/>
      <c r="X67" s="217"/>
      <c r="Y67" s="217"/>
      <c r="Z67" s="217"/>
    </row>
    <row r="68" spans="1:26" x14ac:dyDescent="0.2">
      <c r="A68" s="225"/>
      <c r="B68" s="226"/>
      <c r="C68" s="227"/>
      <c r="D68" s="226"/>
      <c r="E68" s="228"/>
      <c r="F68" s="229"/>
      <c r="G68" s="228"/>
      <c r="H68" s="382"/>
      <c r="I68" s="231"/>
      <c r="J68" s="231"/>
      <c r="K68" s="231"/>
      <c r="L68" s="231"/>
      <c r="M68" s="231"/>
      <c r="N68" s="229"/>
      <c r="O68" s="228"/>
      <c r="P68" s="231"/>
      <c r="Q68" s="231"/>
      <c r="R68" s="229"/>
      <c r="S68" s="228"/>
      <c r="T68" s="231"/>
      <c r="U68" s="231"/>
      <c r="V68" s="229"/>
      <c r="W68" s="232"/>
      <c r="X68" s="233"/>
      <c r="Y68" s="233"/>
      <c r="Z68" s="233"/>
    </row>
    <row r="69" spans="1:26" x14ac:dyDescent="0.2">
      <c r="A69" s="235"/>
      <c r="B69" s="236"/>
      <c r="C69" s="237"/>
      <c r="D69" s="238"/>
      <c r="E69" s="239"/>
      <c r="F69" s="240"/>
      <c r="G69" s="239"/>
      <c r="H69" s="248"/>
      <c r="I69" s="241"/>
      <c r="J69" s="241"/>
      <c r="K69" s="241"/>
      <c r="L69" s="241"/>
      <c r="M69" s="241"/>
      <c r="N69" s="240"/>
      <c r="O69" s="239"/>
      <c r="P69" s="241"/>
      <c r="Q69" s="241"/>
      <c r="R69" s="240"/>
      <c r="S69" s="239"/>
      <c r="T69" s="241"/>
      <c r="U69" s="241"/>
      <c r="V69" s="240"/>
      <c r="W69" s="242"/>
      <c r="X69" s="243"/>
      <c r="Y69" s="243"/>
      <c r="Z69" s="243"/>
    </row>
    <row r="70" spans="1:26" x14ac:dyDescent="0.2">
      <c r="A70" s="380"/>
      <c r="B70" s="273"/>
      <c r="C70" s="374"/>
      <c r="D70" s="273"/>
      <c r="E70" s="375"/>
      <c r="F70" s="268"/>
      <c r="G70" s="375"/>
      <c r="H70" s="381"/>
      <c r="I70" s="267"/>
      <c r="J70" s="267"/>
      <c r="K70" s="267"/>
      <c r="L70" s="267"/>
      <c r="M70" s="267"/>
      <c r="N70" s="268"/>
      <c r="O70" s="375"/>
      <c r="P70" s="267"/>
      <c r="Q70" s="267"/>
      <c r="R70" s="268"/>
      <c r="S70" s="375"/>
      <c r="T70" s="267"/>
      <c r="U70" s="267"/>
      <c r="V70" s="268"/>
      <c r="W70" s="376"/>
      <c r="X70" s="270"/>
      <c r="Y70" s="270"/>
      <c r="Z70" s="270"/>
    </row>
    <row r="71" spans="1:26" x14ac:dyDescent="0.2">
      <c r="A71" s="220"/>
      <c r="B71" s="211"/>
      <c r="C71" s="383"/>
      <c r="D71" s="384"/>
      <c r="E71" s="213"/>
      <c r="F71" s="214"/>
      <c r="G71" s="213"/>
      <c r="H71" s="365"/>
      <c r="I71" s="215"/>
      <c r="J71" s="215"/>
      <c r="K71" s="215"/>
      <c r="L71" s="215"/>
      <c r="M71" s="215"/>
      <c r="N71" s="214"/>
      <c r="O71" s="213"/>
      <c r="P71" s="215"/>
      <c r="Q71" s="215"/>
      <c r="R71" s="214"/>
      <c r="S71" s="213"/>
      <c r="T71" s="217"/>
      <c r="U71" s="215"/>
      <c r="V71" s="76"/>
      <c r="W71" s="216"/>
      <c r="X71" s="2"/>
      <c r="Y71" s="217"/>
      <c r="Z71" s="217"/>
    </row>
    <row r="72" spans="1:26" x14ac:dyDescent="0.2">
      <c r="A72" s="220"/>
      <c r="B72" s="211"/>
      <c r="C72" s="274"/>
      <c r="D72" s="76"/>
      <c r="E72" s="213"/>
      <c r="F72" s="214"/>
      <c r="G72" s="213"/>
      <c r="H72" s="365"/>
      <c r="I72" s="215"/>
      <c r="J72" s="215"/>
      <c r="K72" s="215"/>
      <c r="L72" s="215"/>
      <c r="M72" s="215"/>
      <c r="N72" s="214"/>
      <c r="O72" s="213"/>
      <c r="P72" s="215"/>
      <c r="Q72" s="215"/>
      <c r="R72" s="214"/>
      <c r="S72" s="213"/>
      <c r="T72" s="215"/>
      <c r="U72" s="215"/>
      <c r="V72" s="76"/>
      <c r="W72" s="216"/>
      <c r="X72" s="214"/>
      <c r="Y72" s="217"/>
      <c r="Z72" s="217"/>
    </row>
    <row r="73" spans="1:26" x14ac:dyDescent="0.2">
      <c r="A73" s="220"/>
      <c r="B73" s="211"/>
      <c r="C73" s="274"/>
      <c r="D73" s="76"/>
      <c r="E73" s="213"/>
      <c r="F73" s="214"/>
      <c r="G73" s="213"/>
      <c r="H73" s="365"/>
      <c r="I73" s="215"/>
      <c r="J73" s="215"/>
      <c r="K73" s="215"/>
      <c r="L73" s="215"/>
      <c r="M73" s="215"/>
      <c r="N73" s="214"/>
      <c r="O73" s="213"/>
      <c r="P73" s="215"/>
      <c r="Q73" s="215"/>
      <c r="R73" s="214"/>
      <c r="S73" s="213"/>
      <c r="T73" s="215"/>
      <c r="U73" s="215"/>
      <c r="V73" s="76"/>
      <c r="W73" s="216"/>
      <c r="X73" s="214"/>
      <c r="Y73" s="217"/>
      <c r="Z73" s="217"/>
    </row>
    <row r="74" spans="1:26" x14ac:dyDescent="0.2">
      <c r="A74" s="220"/>
      <c r="B74" s="211"/>
      <c r="C74" s="274"/>
      <c r="D74" s="76"/>
      <c r="E74" s="213"/>
      <c r="F74" s="214"/>
      <c r="G74" s="213"/>
      <c r="H74" s="365"/>
      <c r="I74" s="215"/>
      <c r="J74" s="215"/>
      <c r="K74" s="215"/>
      <c r="L74" s="215"/>
      <c r="M74" s="215"/>
      <c r="N74" s="214"/>
      <c r="O74" s="213"/>
      <c r="P74" s="215"/>
      <c r="Q74" s="215"/>
      <c r="R74" s="214"/>
      <c r="S74" s="213"/>
      <c r="T74" s="215"/>
      <c r="U74" s="215"/>
      <c r="V74" s="76"/>
      <c r="W74" s="216"/>
      <c r="X74" s="214"/>
      <c r="Y74" s="217"/>
      <c r="Z74" s="217"/>
    </row>
    <row r="75" spans="1:26" x14ac:dyDescent="0.2">
      <c r="A75" s="220"/>
      <c r="B75" s="211"/>
      <c r="C75" s="212"/>
      <c r="D75" s="211"/>
      <c r="E75" s="213"/>
      <c r="F75" s="214"/>
      <c r="G75" s="213"/>
      <c r="H75" s="365"/>
      <c r="I75" s="215"/>
      <c r="J75" s="215"/>
      <c r="K75" s="215"/>
      <c r="L75" s="215"/>
      <c r="M75" s="215"/>
      <c r="N75" s="214"/>
      <c r="O75" s="213"/>
      <c r="P75" s="215"/>
      <c r="Q75" s="215"/>
      <c r="R75" s="214"/>
      <c r="S75" s="213"/>
      <c r="T75" s="215"/>
      <c r="U75" s="215"/>
      <c r="V75" s="215"/>
      <c r="W75" s="216"/>
      <c r="X75" s="217"/>
      <c r="Y75" s="217"/>
      <c r="Z75" s="217"/>
    </row>
    <row r="76" spans="1:26" x14ac:dyDescent="0.2">
      <c r="A76" s="220"/>
      <c r="B76" s="211"/>
      <c r="C76" s="2"/>
      <c r="D76" s="212"/>
      <c r="E76" s="213"/>
      <c r="F76" s="214"/>
      <c r="G76" s="213"/>
      <c r="H76" s="365"/>
      <c r="I76" s="215"/>
      <c r="J76" s="215"/>
      <c r="K76" s="215"/>
      <c r="L76" s="215"/>
      <c r="M76" s="215"/>
      <c r="N76" s="214"/>
      <c r="O76" s="213"/>
      <c r="P76" s="215"/>
      <c r="Q76" s="215"/>
      <c r="R76" s="214"/>
      <c r="S76" s="213"/>
      <c r="T76" s="215"/>
      <c r="U76" s="215"/>
      <c r="V76" s="76"/>
      <c r="W76" s="216"/>
      <c r="X76" s="214"/>
      <c r="Y76" s="217"/>
      <c r="Z76" s="217"/>
    </row>
    <row r="77" spans="1:26" x14ac:dyDescent="0.2">
      <c r="A77" s="1040"/>
      <c r="B77" s="1041"/>
      <c r="C77" s="1042"/>
      <c r="D77" s="1041"/>
      <c r="E77" s="1043"/>
      <c r="F77" s="229"/>
      <c r="G77" s="228"/>
      <c r="H77" s="1008"/>
      <c r="I77" s="231"/>
      <c r="J77" s="1012"/>
      <c r="K77" s="1012"/>
      <c r="L77" s="1012"/>
      <c r="M77" s="1012"/>
      <c r="N77" s="1044"/>
      <c r="O77" s="1043"/>
      <c r="P77" s="1012"/>
      <c r="Q77" s="1012"/>
      <c r="R77" s="1044"/>
      <c r="S77" s="1043"/>
      <c r="T77" s="1012"/>
      <c r="U77" s="1012"/>
      <c r="V77" s="1044"/>
      <c r="W77" s="1045"/>
      <c r="X77" s="1046"/>
      <c r="Y77" s="1046"/>
      <c r="Z77" s="1046"/>
    </row>
    <row r="78" spans="1:26" x14ac:dyDescent="0.2">
      <c r="A78" s="1040"/>
      <c r="B78" s="1041"/>
      <c r="C78" s="1042"/>
      <c r="D78" s="1041"/>
      <c r="E78" s="1043"/>
      <c r="F78" s="229"/>
      <c r="G78" s="228"/>
      <c r="H78" s="1008"/>
      <c r="I78" s="231"/>
      <c r="J78" s="1012"/>
      <c r="K78" s="1012"/>
      <c r="L78" s="1012"/>
      <c r="M78" s="1012"/>
      <c r="N78" s="1044"/>
      <c r="O78" s="1043"/>
      <c r="P78" s="1012"/>
      <c r="Q78" s="1012"/>
      <c r="R78" s="1044"/>
      <c r="S78" s="1043"/>
      <c r="T78" s="1012"/>
      <c r="U78" s="1012"/>
      <c r="V78" s="1044"/>
      <c r="W78" s="1045"/>
      <c r="X78" s="1046"/>
      <c r="Y78" s="1046"/>
      <c r="Z78" s="1046"/>
    </row>
    <row r="79" spans="1:26" x14ac:dyDescent="0.2">
      <c r="A79" s="235"/>
      <c r="B79" s="236"/>
      <c r="C79" s="385"/>
      <c r="D79" s="238"/>
      <c r="E79" s="239"/>
      <c r="F79" s="240"/>
      <c r="G79" s="239"/>
      <c r="H79" s="248"/>
      <c r="I79" s="241"/>
      <c r="J79" s="241"/>
      <c r="K79" s="241"/>
      <c r="L79" s="241"/>
      <c r="M79" s="241"/>
      <c r="N79" s="240"/>
      <c r="O79" s="239"/>
      <c r="P79" s="241"/>
      <c r="Q79" s="241"/>
      <c r="R79" s="240"/>
      <c r="S79" s="239"/>
      <c r="T79" s="241"/>
      <c r="U79" s="241"/>
      <c r="V79" s="240"/>
      <c r="W79" s="242"/>
      <c r="X79" s="243"/>
      <c r="Y79" s="243"/>
      <c r="Z79" s="243"/>
    </row>
    <row r="80" spans="1:26" x14ac:dyDescent="0.2">
      <c r="A80" s="1014"/>
      <c r="B80" s="1015"/>
      <c r="C80" s="1016"/>
      <c r="D80" s="1016"/>
      <c r="E80" s="1017"/>
      <c r="F80" s="1018"/>
      <c r="G80" s="1019"/>
      <c r="H80" s="1019"/>
      <c r="I80" s="1019"/>
      <c r="J80" s="1019"/>
      <c r="K80" s="1019"/>
      <c r="L80" s="1019"/>
      <c r="M80" s="1019"/>
      <c r="N80" s="1019"/>
      <c r="O80" s="1016"/>
      <c r="P80" s="1016"/>
      <c r="Q80" s="1016"/>
      <c r="R80" s="1016"/>
      <c r="S80" s="1016"/>
      <c r="T80" s="1016"/>
      <c r="U80" s="1016"/>
      <c r="V80" s="1016"/>
      <c r="W80" s="1020"/>
      <c r="X80" s="1020"/>
      <c r="Y80" s="1020"/>
      <c r="Z80" s="1020"/>
    </row>
    <row r="81" spans="1:26" x14ac:dyDescent="0.2">
      <c r="A81" s="1014"/>
      <c r="B81" s="1015"/>
      <c r="C81" s="1021"/>
      <c r="D81" s="1022"/>
      <c r="E81" s="1017"/>
      <c r="F81" s="1018"/>
      <c r="G81" s="1023"/>
      <c r="H81" s="1024"/>
      <c r="I81" s="1025"/>
      <c r="J81" s="1025"/>
      <c r="K81" s="1025"/>
      <c r="L81" s="1024"/>
      <c r="M81" s="1024"/>
      <c r="N81" s="1026"/>
      <c r="O81" s="1027"/>
      <c r="P81" s="1027"/>
      <c r="Q81" s="1028"/>
      <c r="R81" s="1028"/>
      <c r="S81" s="1027"/>
      <c r="T81" s="1027"/>
      <c r="U81" s="1028"/>
      <c r="V81" s="1028"/>
      <c r="W81" s="1027"/>
      <c r="X81" s="1027"/>
      <c r="Y81" s="1025"/>
      <c r="Z81" s="1025"/>
    </row>
    <row r="82" spans="1:26" x14ac:dyDescent="0.2">
      <c r="A82" s="1014"/>
      <c r="B82" s="1015"/>
      <c r="C82" s="1021"/>
      <c r="D82" s="1022"/>
      <c r="E82" s="1017"/>
      <c r="F82" s="1018"/>
      <c r="G82" s="1023"/>
      <c r="H82" s="1024"/>
      <c r="I82" s="371"/>
      <c r="J82" s="371"/>
      <c r="K82" s="371"/>
      <c r="L82" s="1024"/>
      <c r="M82" s="1024"/>
      <c r="N82" s="1026"/>
      <c r="O82" s="370"/>
      <c r="P82" s="371"/>
      <c r="Q82" s="371"/>
      <c r="R82" s="372"/>
      <c r="S82" s="370"/>
      <c r="T82" s="371"/>
      <c r="U82" s="371"/>
      <c r="V82" s="372"/>
      <c r="W82" s="370"/>
      <c r="X82" s="371"/>
      <c r="Y82" s="371"/>
      <c r="Z82" s="371"/>
    </row>
    <row r="83" spans="1:26" x14ac:dyDescent="0.2">
      <c r="A83" s="373"/>
      <c r="B83" s="273"/>
      <c r="C83" s="374"/>
      <c r="D83" s="273"/>
      <c r="E83" s="375"/>
      <c r="F83" s="268"/>
      <c r="G83" s="375"/>
      <c r="H83" s="267"/>
      <c r="I83" s="267"/>
      <c r="J83" s="267"/>
      <c r="K83" s="267"/>
      <c r="L83" s="267"/>
      <c r="M83" s="267"/>
      <c r="N83" s="268"/>
      <c r="O83" s="375"/>
      <c r="P83" s="267"/>
      <c r="Q83" s="267"/>
      <c r="R83" s="268"/>
      <c r="S83" s="375"/>
      <c r="T83" s="267"/>
      <c r="U83" s="267"/>
      <c r="V83" s="268"/>
      <c r="W83" s="376"/>
      <c r="X83" s="270"/>
      <c r="Y83" s="270"/>
      <c r="Z83" s="270"/>
    </row>
    <row r="84" spans="1:26" x14ac:dyDescent="0.2">
      <c r="A84" s="220"/>
      <c r="B84" s="211"/>
      <c r="C84" s="212"/>
      <c r="D84" s="211"/>
      <c r="E84" s="213"/>
      <c r="F84" s="214"/>
      <c r="G84" s="213"/>
      <c r="H84" s="215"/>
      <c r="I84" s="215"/>
      <c r="J84" s="215"/>
      <c r="K84" s="215"/>
      <c r="L84" s="215"/>
      <c r="M84" s="215"/>
      <c r="N84" s="214"/>
      <c r="O84" s="213"/>
      <c r="P84" s="215"/>
      <c r="Q84" s="215"/>
      <c r="R84" s="214"/>
      <c r="S84" s="213"/>
      <c r="T84" s="215"/>
      <c r="U84" s="215"/>
      <c r="V84" s="214"/>
      <c r="W84" s="216"/>
      <c r="X84" s="217"/>
      <c r="Y84" s="217"/>
      <c r="Z84" s="217"/>
    </row>
    <row r="85" spans="1:26" x14ac:dyDescent="0.2">
      <c r="A85" s="1029"/>
      <c r="B85" s="1030"/>
      <c r="C85" s="2"/>
      <c r="D85" s="212"/>
      <c r="E85" s="1031"/>
      <c r="F85" s="214"/>
      <c r="G85" s="213"/>
      <c r="H85" s="215"/>
      <c r="I85" s="215"/>
      <c r="J85" s="1000"/>
      <c r="K85" s="1000"/>
      <c r="L85" s="1000"/>
      <c r="M85" s="1000"/>
      <c r="N85" s="1032"/>
      <c r="O85" s="1031"/>
      <c r="P85" s="1000"/>
      <c r="Q85" s="1000"/>
      <c r="R85" s="1032"/>
      <c r="S85" s="2"/>
      <c r="T85" s="2"/>
      <c r="U85" s="1031"/>
      <c r="V85" s="1000"/>
      <c r="W85" s="1033"/>
      <c r="X85" s="1034"/>
      <c r="Y85" s="1034"/>
      <c r="Z85" s="1034"/>
    </row>
    <row r="86" spans="1:26" x14ac:dyDescent="0.2">
      <c r="A86" s="1029"/>
      <c r="B86" s="1030"/>
      <c r="C86" s="2"/>
      <c r="D86" s="212"/>
      <c r="E86" s="1031"/>
      <c r="F86" s="214"/>
      <c r="G86" s="213"/>
      <c r="H86" s="215"/>
      <c r="I86" s="215"/>
      <c r="J86" s="1000"/>
      <c r="K86" s="1000"/>
      <c r="L86" s="1000"/>
      <c r="M86" s="1000"/>
      <c r="N86" s="1032"/>
      <c r="O86" s="1031"/>
      <c r="P86" s="1000"/>
      <c r="Q86" s="1000"/>
      <c r="R86" s="1032"/>
      <c r="S86" s="2"/>
      <c r="T86" s="2"/>
      <c r="U86" s="1031"/>
      <c r="V86" s="1000"/>
      <c r="W86" s="1033"/>
      <c r="X86" s="1034"/>
      <c r="Y86" s="1034"/>
      <c r="Z86" s="1034"/>
    </row>
    <row r="87" spans="1:26" x14ac:dyDescent="0.2">
      <c r="A87" s="1029"/>
      <c r="B87" s="1030"/>
      <c r="C87" s="1035"/>
      <c r="D87" s="211"/>
      <c r="E87" s="1031"/>
      <c r="F87" s="214"/>
      <c r="G87" s="213"/>
      <c r="H87" s="1000"/>
      <c r="I87" s="215"/>
      <c r="J87" s="1000"/>
      <c r="K87" s="1000"/>
      <c r="L87" s="1000"/>
      <c r="M87" s="1000"/>
      <c r="N87" s="1032"/>
      <c r="O87" s="1031"/>
      <c r="P87" s="1000"/>
      <c r="Q87" s="1000"/>
      <c r="R87" s="1032"/>
      <c r="S87" s="1031"/>
      <c r="T87" s="1000"/>
      <c r="U87" s="1000"/>
      <c r="V87" s="1032"/>
      <c r="W87" s="1033"/>
      <c r="X87" s="1034"/>
      <c r="Y87" s="1034"/>
      <c r="Z87" s="1034"/>
    </row>
    <row r="88" spans="1:26" x14ac:dyDescent="0.2">
      <c r="A88" s="1029"/>
      <c r="B88" s="1030"/>
      <c r="C88" s="1035"/>
      <c r="D88" s="211"/>
      <c r="E88" s="1031"/>
      <c r="F88" s="214"/>
      <c r="G88" s="213"/>
      <c r="H88" s="1000"/>
      <c r="I88" s="215"/>
      <c r="J88" s="1000"/>
      <c r="K88" s="1000"/>
      <c r="L88" s="1000"/>
      <c r="M88" s="1000"/>
      <c r="N88" s="1032"/>
      <c r="O88" s="1031"/>
      <c r="P88" s="1000"/>
      <c r="Q88" s="1000"/>
      <c r="R88" s="1032"/>
      <c r="S88" s="1031"/>
      <c r="T88" s="1000"/>
      <c r="U88" s="1000"/>
      <c r="V88" s="1032"/>
      <c r="W88" s="1033"/>
      <c r="X88" s="1034"/>
      <c r="Y88" s="1034"/>
      <c r="Z88" s="1034"/>
    </row>
    <row r="89" spans="1:26" x14ac:dyDescent="0.2">
      <c r="A89" s="220"/>
      <c r="B89" s="211"/>
      <c r="C89" s="212"/>
      <c r="D89" s="211"/>
      <c r="E89" s="213"/>
      <c r="F89" s="214"/>
      <c r="G89" s="213"/>
      <c r="H89" s="215"/>
      <c r="I89" s="215"/>
      <c r="J89" s="215"/>
      <c r="K89" s="215"/>
      <c r="L89" s="215"/>
      <c r="M89" s="215"/>
      <c r="N89" s="214"/>
      <c r="O89" s="213"/>
      <c r="P89" s="215"/>
      <c r="Q89" s="215"/>
      <c r="R89" s="214"/>
      <c r="S89" s="213"/>
      <c r="T89" s="215"/>
      <c r="U89" s="215"/>
      <c r="V89" s="214"/>
      <c r="W89" s="216"/>
      <c r="X89" s="217"/>
      <c r="Y89" s="217"/>
      <c r="Z89" s="217"/>
    </row>
    <row r="90" spans="1:26" x14ac:dyDescent="0.2">
      <c r="A90" s="1036"/>
      <c r="B90" s="1030"/>
      <c r="C90" s="1035"/>
      <c r="D90" s="1030"/>
      <c r="E90" s="1031"/>
      <c r="F90" s="211"/>
      <c r="G90" s="213"/>
      <c r="H90" s="1037"/>
      <c r="I90" s="215"/>
      <c r="J90" s="1000"/>
      <c r="K90" s="1000"/>
      <c r="L90" s="1000"/>
      <c r="M90" s="1000"/>
      <c r="N90" s="1032"/>
      <c r="O90" s="1031"/>
      <c r="P90" s="1000"/>
      <c r="Q90" s="1000"/>
      <c r="R90" s="1032"/>
      <c r="S90" s="1031"/>
      <c r="T90" s="1000"/>
      <c r="U90" s="1000"/>
      <c r="V90" s="1032"/>
      <c r="W90" s="1033"/>
      <c r="X90" s="1034"/>
      <c r="Y90" s="1034"/>
      <c r="Z90" s="1034"/>
    </row>
    <row r="91" spans="1:26" x14ac:dyDescent="0.2">
      <c r="A91" s="1036"/>
      <c r="B91" s="1030"/>
      <c r="C91" s="1035"/>
      <c r="D91" s="1030"/>
      <c r="E91" s="1031"/>
      <c r="F91" s="226"/>
      <c r="G91" s="228"/>
      <c r="H91" s="1037"/>
      <c r="I91" s="231"/>
      <c r="J91" s="1000"/>
      <c r="K91" s="1000"/>
      <c r="L91" s="1000"/>
      <c r="M91" s="1000"/>
      <c r="N91" s="1032"/>
      <c r="O91" s="1031"/>
      <c r="P91" s="1000"/>
      <c r="Q91" s="1000"/>
      <c r="R91" s="1032"/>
      <c r="S91" s="1031"/>
      <c r="T91" s="1000"/>
      <c r="U91" s="1000"/>
      <c r="V91" s="1032"/>
      <c r="W91" s="1033"/>
      <c r="X91" s="1034"/>
      <c r="Y91" s="1034"/>
      <c r="Z91" s="1034"/>
    </row>
    <row r="92" spans="1:26" x14ac:dyDescent="0.2">
      <c r="A92" s="1036"/>
      <c r="B92" s="1030"/>
      <c r="C92" s="378"/>
      <c r="D92" s="1030"/>
      <c r="E92" s="1031"/>
      <c r="F92" s="226"/>
      <c r="G92" s="379"/>
      <c r="H92" s="1038"/>
      <c r="I92" s="231"/>
      <c r="J92" s="1000"/>
      <c r="K92" s="1000"/>
      <c r="L92" s="1000"/>
      <c r="M92" s="1000"/>
      <c r="N92" s="1032"/>
      <c r="O92" s="1031"/>
      <c r="P92" s="1000"/>
      <c r="Q92" s="1000"/>
      <c r="R92" s="1032"/>
      <c r="S92" s="1031"/>
      <c r="T92" s="1000"/>
      <c r="U92" s="2"/>
      <c r="V92" s="2"/>
      <c r="W92" s="1033"/>
      <c r="X92" s="1034"/>
      <c r="Y92" s="1034"/>
      <c r="Z92" s="1034"/>
    </row>
    <row r="93" spans="1:26" x14ac:dyDescent="0.2">
      <c r="A93" s="1036"/>
      <c r="B93" s="1030"/>
      <c r="C93" s="377"/>
      <c r="D93" s="1030"/>
      <c r="E93" s="1031"/>
      <c r="F93" s="211"/>
      <c r="G93" s="275"/>
      <c r="H93" s="1038"/>
      <c r="I93" s="215"/>
      <c r="J93" s="1000"/>
      <c r="K93" s="1000"/>
      <c r="L93" s="1000"/>
      <c r="M93" s="1000"/>
      <c r="N93" s="1032"/>
      <c r="O93" s="1031"/>
      <c r="P93" s="1000"/>
      <c r="Q93" s="1000"/>
      <c r="R93" s="1032"/>
      <c r="S93" s="1031"/>
      <c r="T93" s="1000"/>
      <c r="U93" s="2"/>
      <c r="V93" s="2"/>
      <c r="W93" s="1033"/>
      <c r="X93" s="1034"/>
      <c r="Y93" s="1034"/>
      <c r="Z93" s="1034"/>
    </row>
    <row r="94" spans="1:26" x14ac:dyDescent="0.2">
      <c r="A94" s="1036"/>
      <c r="B94" s="1030"/>
      <c r="C94" s="1035"/>
      <c r="D94" s="1030"/>
      <c r="E94" s="1031"/>
      <c r="F94" s="214"/>
      <c r="G94" s="213"/>
      <c r="H94" s="1037"/>
      <c r="I94" s="215"/>
      <c r="J94" s="215"/>
      <c r="K94" s="215"/>
      <c r="L94" s="215"/>
      <c r="M94" s="215"/>
      <c r="N94" s="214"/>
      <c r="O94" s="213"/>
      <c r="P94" s="215"/>
      <c r="Q94" s="215"/>
      <c r="R94" s="214"/>
      <c r="S94" s="216"/>
      <c r="T94" s="217"/>
      <c r="U94" s="2"/>
      <c r="V94" s="2"/>
      <c r="W94" s="2"/>
      <c r="X94" s="2"/>
      <c r="Y94" s="217"/>
      <c r="Z94" s="217"/>
    </row>
    <row r="95" spans="1:26" x14ac:dyDescent="0.2">
      <c r="A95" s="1036"/>
      <c r="B95" s="1030"/>
      <c r="C95" s="1035"/>
      <c r="D95" s="1030"/>
      <c r="E95" s="1031"/>
      <c r="F95" s="229"/>
      <c r="G95" s="228"/>
      <c r="H95" s="1037"/>
      <c r="I95" s="231"/>
      <c r="J95" s="231"/>
      <c r="K95" s="231"/>
      <c r="L95" s="231"/>
      <c r="M95" s="231"/>
      <c r="N95" s="229"/>
      <c r="O95" s="228"/>
      <c r="P95" s="231"/>
      <c r="Q95" s="231"/>
      <c r="R95" s="229"/>
      <c r="S95" s="228"/>
      <c r="T95" s="231"/>
      <c r="U95" s="231"/>
      <c r="V95" s="229"/>
      <c r="W95" s="232"/>
      <c r="X95" s="233"/>
      <c r="Y95" s="233"/>
      <c r="Z95" s="233"/>
    </row>
    <row r="96" spans="1:26" x14ac:dyDescent="0.2">
      <c r="A96" s="225"/>
      <c r="B96" s="226"/>
      <c r="C96" s="227"/>
      <c r="D96" s="226"/>
      <c r="E96" s="228"/>
      <c r="F96" s="229"/>
      <c r="G96" s="228"/>
      <c r="H96" s="230"/>
      <c r="I96" s="231"/>
      <c r="J96" s="231"/>
      <c r="K96" s="231"/>
      <c r="L96" s="231"/>
      <c r="M96" s="231"/>
      <c r="N96" s="229"/>
      <c r="O96" s="228"/>
      <c r="P96" s="231"/>
      <c r="Q96" s="231"/>
      <c r="R96" s="229"/>
      <c r="S96" s="228"/>
      <c r="T96" s="231"/>
      <c r="U96" s="231"/>
      <c r="V96" s="229"/>
      <c r="W96" s="232"/>
      <c r="X96" s="233"/>
      <c r="Y96" s="233"/>
      <c r="Z96" s="233"/>
    </row>
    <row r="97" spans="1:26" x14ac:dyDescent="0.2">
      <c r="A97" s="235"/>
      <c r="B97" s="236"/>
      <c r="C97" s="237"/>
      <c r="D97" s="247"/>
      <c r="E97" s="239"/>
      <c r="F97" s="240"/>
      <c r="G97" s="239"/>
      <c r="H97" s="248"/>
      <c r="I97" s="241"/>
      <c r="J97" s="241"/>
      <c r="K97" s="241"/>
      <c r="L97" s="241"/>
      <c r="M97" s="241"/>
      <c r="N97" s="240"/>
      <c r="O97" s="239"/>
      <c r="P97" s="241"/>
      <c r="Q97" s="241"/>
      <c r="R97" s="240"/>
      <c r="S97" s="239"/>
      <c r="T97" s="241"/>
      <c r="U97" s="241"/>
      <c r="V97" s="240"/>
      <c r="W97" s="242"/>
      <c r="X97" s="243"/>
      <c r="Y97" s="243"/>
      <c r="Z97" s="243"/>
    </row>
    <row r="98" spans="1:26" x14ac:dyDescent="0.2">
      <c r="A98" s="380"/>
      <c r="B98" s="273"/>
      <c r="C98" s="374"/>
      <c r="D98" s="273"/>
      <c r="E98" s="375"/>
      <c r="F98" s="268"/>
      <c r="G98" s="375"/>
      <c r="H98" s="381"/>
      <c r="I98" s="267"/>
      <c r="J98" s="267"/>
      <c r="K98" s="267"/>
      <c r="L98" s="267"/>
      <c r="M98" s="267"/>
      <c r="N98" s="268"/>
      <c r="O98" s="375"/>
      <c r="P98" s="267"/>
      <c r="Q98" s="267"/>
      <c r="R98" s="268"/>
      <c r="S98" s="375"/>
      <c r="T98" s="267"/>
      <c r="U98" s="267"/>
      <c r="V98" s="268"/>
      <c r="W98" s="376"/>
      <c r="X98" s="270"/>
      <c r="Y98" s="270"/>
      <c r="Z98" s="270"/>
    </row>
    <row r="99" spans="1:26" x14ac:dyDescent="0.2">
      <c r="A99" s="220"/>
      <c r="B99" s="211"/>
      <c r="C99" s="212"/>
      <c r="D99" s="211"/>
      <c r="E99" s="213"/>
      <c r="F99" s="214"/>
      <c r="G99" s="213"/>
      <c r="H99" s="365"/>
      <c r="I99" s="215"/>
      <c r="J99" s="215"/>
      <c r="K99" s="215"/>
      <c r="L99" s="215"/>
      <c r="M99" s="215"/>
      <c r="N99" s="214"/>
      <c r="O99" s="213"/>
      <c r="P99" s="215"/>
      <c r="Q99" s="215"/>
      <c r="R99" s="214"/>
      <c r="S99" s="213"/>
      <c r="T99" s="215"/>
      <c r="U99" s="215"/>
      <c r="V99" s="214"/>
      <c r="W99" s="216"/>
      <c r="X99" s="217"/>
      <c r="Y99" s="217"/>
      <c r="Z99" s="217"/>
    </row>
    <row r="100" spans="1:26" x14ac:dyDescent="0.2">
      <c r="A100" s="220"/>
      <c r="B100" s="211"/>
      <c r="C100" s="212"/>
      <c r="D100" s="211"/>
      <c r="E100" s="213"/>
      <c r="F100" s="214"/>
      <c r="G100" s="213"/>
      <c r="H100" s="365"/>
      <c r="I100" s="215"/>
      <c r="J100" s="215"/>
      <c r="K100" s="215"/>
      <c r="L100" s="215"/>
      <c r="M100" s="215"/>
      <c r="N100" s="214"/>
      <c r="O100" s="213"/>
      <c r="P100" s="215"/>
      <c r="Q100" s="215"/>
      <c r="R100" s="214"/>
      <c r="S100" s="213"/>
      <c r="T100" s="215"/>
      <c r="U100" s="215"/>
      <c r="V100" s="214"/>
      <c r="W100" s="216"/>
      <c r="X100" s="217"/>
      <c r="Y100" s="217"/>
      <c r="Z100" s="217"/>
    </row>
    <row r="101" spans="1:26" x14ac:dyDescent="0.2">
      <c r="A101" s="220"/>
      <c r="B101" s="211"/>
      <c r="C101" s="212"/>
      <c r="D101" s="211"/>
      <c r="E101" s="213"/>
      <c r="F101" s="214"/>
      <c r="G101" s="213"/>
      <c r="H101" s="222"/>
      <c r="I101" s="215"/>
      <c r="J101" s="215"/>
      <c r="K101" s="215"/>
      <c r="L101" s="215"/>
      <c r="M101" s="215"/>
      <c r="N101" s="214"/>
      <c r="O101" s="213"/>
      <c r="P101" s="215"/>
      <c r="Q101" s="215"/>
      <c r="R101" s="214"/>
      <c r="S101" s="213"/>
      <c r="T101" s="215"/>
      <c r="U101" s="215"/>
      <c r="V101" s="214"/>
      <c r="W101" s="216"/>
      <c r="X101" s="217"/>
      <c r="Y101" s="217"/>
      <c r="Z101" s="217"/>
    </row>
    <row r="102" spans="1:26" x14ac:dyDescent="0.2">
      <c r="A102" s="225"/>
      <c r="B102" s="226"/>
      <c r="C102" s="227"/>
      <c r="D102" s="226"/>
      <c r="E102" s="228"/>
      <c r="F102" s="229"/>
      <c r="G102" s="228"/>
      <c r="H102" s="382"/>
      <c r="I102" s="231"/>
      <c r="J102" s="231"/>
      <c r="K102" s="231"/>
      <c r="L102" s="231"/>
      <c r="M102" s="231"/>
      <c r="N102" s="229"/>
      <c r="O102" s="228"/>
      <c r="P102" s="231"/>
      <c r="Q102" s="231"/>
      <c r="R102" s="229"/>
      <c r="S102" s="228"/>
      <c r="T102" s="231"/>
      <c r="U102" s="231"/>
      <c r="V102" s="229"/>
      <c r="W102" s="232"/>
      <c r="X102" s="233"/>
      <c r="Y102" s="233"/>
      <c r="Z102" s="233"/>
    </row>
    <row r="103" spans="1:26" x14ac:dyDescent="0.2">
      <c r="A103" s="235"/>
      <c r="B103" s="236"/>
      <c r="C103" s="237"/>
      <c r="D103" s="238"/>
      <c r="E103" s="239"/>
      <c r="F103" s="240"/>
      <c r="G103" s="239"/>
      <c r="H103" s="248"/>
      <c r="I103" s="241"/>
      <c r="J103" s="241"/>
      <c r="K103" s="241"/>
      <c r="L103" s="241"/>
      <c r="M103" s="241"/>
      <c r="N103" s="240"/>
      <c r="O103" s="239"/>
      <c r="P103" s="241"/>
      <c r="Q103" s="241"/>
      <c r="R103" s="240"/>
      <c r="S103" s="239"/>
      <c r="T103" s="241"/>
      <c r="U103" s="241"/>
      <c r="V103" s="240"/>
      <c r="W103" s="242"/>
      <c r="X103" s="243"/>
      <c r="Y103" s="243"/>
      <c r="Z103" s="243"/>
    </row>
    <row r="104" spans="1:26" x14ac:dyDescent="0.2">
      <c r="A104" s="380"/>
      <c r="B104" s="273"/>
      <c r="C104" s="374"/>
      <c r="D104" s="273"/>
      <c r="E104" s="375"/>
      <c r="F104" s="268"/>
      <c r="G104" s="375"/>
      <c r="H104" s="381"/>
      <c r="I104" s="267"/>
      <c r="J104" s="267"/>
      <c r="K104" s="267"/>
      <c r="L104" s="267"/>
      <c r="M104" s="267"/>
      <c r="N104" s="268"/>
      <c r="O104" s="375"/>
      <c r="P104" s="267"/>
      <c r="Q104" s="267"/>
      <c r="R104" s="268"/>
      <c r="S104" s="375"/>
      <c r="T104" s="267"/>
      <c r="U104" s="267"/>
      <c r="V104" s="268"/>
      <c r="W104" s="376"/>
      <c r="X104" s="270"/>
      <c r="Y104" s="270"/>
      <c r="Z104" s="270"/>
    </row>
    <row r="105" spans="1:26" x14ac:dyDescent="0.2">
      <c r="A105" s="220"/>
      <c r="B105" s="211"/>
      <c r="C105" s="212"/>
      <c r="D105" s="211"/>
      <c r="E105" s="213"/>
      <c r="F105" s="214"/>
      <c r="G105" s="213"/>
      <c r="H105" s="365"/>
      <c r="I105" s="215"/>
      <c r="J105" s="215"/>
      <c r="K105" s="215"/>
      <c r="L105" s="215"/>
      <c r="M105" s="215"/>
      <c r="N105" s="214"/>
      <c r="O105" s="213"/>
      <c r="P105" s="215"/>
      <c r="Q105" s="215"/>
      <c r="R105" s="214"/>
      <c r="S105" s="213"/>
      <c r="T105" s="217"/>
      <c r="U105" s="215"/>
      <c r="V105" s="76"/>
      <c r="W105" s="216"/>
      <c r="X105" s="2"/>
      <c r="Y105" s="217"/>
      <c r="Z105" s="217"/>
    </row>
    <row r="106" spans="1:26" x14ac:dyDescent="0.2">
      <c r="A106" s="220"/>
      <c r="B106" s="211"/>
      <c r="C106" s="274"/>
      <c r="D106" s="76"/>
      <c r="E106" s="213"/>
      <c r="F106" s="214"/>
      <c r="G106" s="213"/>
      <c r="H106" s="365"/>
      <c r="I106" s="215"/>
      <c r="J106" s="215"/>
      <c r="K106" s="215"/>
      <c r="L106" s="215"/>
      <c r="M106" s="215"/>
      <c r="N106" s="214"/>
      <c r="O106" s="213"/>
      <c r="P106" s="215"/>
      <c r="Q106" s="215"/>
      <c r="R106" s="214"/>
      <c r="S106" s="213"/>
      <c r="T106" s="215"/>
      <c r="U106" s="215"/>
      <c r="V106" s="76"/>
      <c r="W106" s="216"/>
      <c r="X106" s="214"/>
      <c r="Y106" s="217"/>
      <c r="Z106" s="217"/>
    </row>
    <row r="107" spans="1:26" x14ac:dyDescent="0.2">
      <c r="A107" s="220"/>
      <c r="B107" s="211"/>
      <c r="C107" s="274"/>
      <c r="D107" s="76"/>
      <c r="E107" s="213"/>
      <c r="F107" s="214"/>
      <c r="G107" s="213"/>
      <c r="H107" s="365"/>
      <c r="I107" s="215"/>
      <c r="J107" s="215"/>
      <c r="K107" s="215"/>
      <c r="L107" s="215"/>
      <c r="M107" s="215"/>
      <c r="N107" s="214"/>
      <c r="O107" s="213"/>
      <c r="P107" s="215"/>
      <c r="Q107" s="215"/>
      <c r="R107" s="214"/>
      <c r="S107" s="213"/>
      <c r="T107" s="215"/>
      <c r="U107" s="215"/>
      <c r="V107" s="76"/>
      <c r="W107" s="216"/>
      <c r="X107" s="214"/>
      <c r="Y107" s="217"/>
      <c r="Z107" s="217"/>
    </row>
    <row r="108" spans="1:26" x14ac:dyDescent="0.2">
      <c r="A108" s="220"/>
      <c r="B108" s="211"/>
      <c r="C108" s="274"/>
      <c r="D108" s="76"/>
      <c r="E108" s="213"/>
      <c r="F108" s="214"/>
      <c r="G108" s="213"/>
      <c r="H108" s="365"/>
      <c r="I108" s="215"/>
      <c r="J108" s="215"/>
      <c r="K108" s="215"/>
      <c r="L108" s="215"/>
      <c r="M108" s="215"/>
      <c r="N108" s="214"/>
      <c r="O108" s="213"/>
      <c r="P108" s="215"/>
      <c r="Q108" s="215"/>
      <c r="R108" s="214"/>
      <c r="S108" s="213"/>
      <c r="T108" s="215"/>
      <c r="U108" s="215"/>
      <c r="V108" s="76"/>
      <c r="W108" s="216"/>
      <c r="X108" s="214"/>
      <c r="Y108" s="217"/>
      <c r="Z108" s="217"/>
    </row>
    <row r="109" spans="1:26" x14ac:dyDescent="0.2">
      <c r="A109" s="220"/>
      <c r="B109" s="211"/>
      <c r="C109" s="212"/>
      <c r="D109" s="211"/>
      <c r="E109" s="213"/>
      <c r="F109" s="214"/>
      <c r="G109" s="213"/>
      <c r="H109" s="365"/>
      <c r="I109" s="215"/>
      <c r="J109" s="215"/>
      <c r="K109" s="215"/>
      <c r="L109" s="215"/>
      <c r="M109" s="215"/>
      <c r="N109" s="214"/>
      <c r="O109" s="213"/>
      <c r="P109" s="215"/>
      <c r="Q109" s="215"/>
      <c r="R109" s="214"/>
      <c r="S109" s="213"/>
      <c r="T109" s="215"/>
      <c r="U109" s="215"/>
      <c r="V109" s="214"/>
      <c r="W109" s="216"/>
      <c r="X109" s="217"/>
      <c r="Y109" s="217"/>
      <c r="Z109" s="217"/>
    </row>
    <row r="110" spans="1:26" x14ac:dyDescent="0.2">
      <c r="A110" s="220"/>
      <c r="B110" s="274"/>
      <c r="C110" s="76"/>
      <c r="D110" s="384"/>
      <c r="E110" s="213"/>
      <c r="F110" s="214"/>
      <c r="G110" s="213"/>
      <c r="H110" s="365"/>
      <c r="I110" s="215"/>
      <c r="J110" s="215"/>
      <c r="K110" s="215"/>
      <c r="L110" s="215"/>
      <c r="M110" s="215"/>
      <c r="N110" s="214"/>
      <c r="O110" s="213"/>
      <c r="P110" s="215"/>
      <c r="Q110" s="215"/>
      <c r="R110" s="214"/>
      <c r="S110" s="213"/>
      <c r="T110" s="215"/>
      <c r="U110" s="215"/>
      <c r="V110" s="76"/>
      <c r="W110" s="217"/>
      <c r="X110" s="214"/>
      <c r="Y110" s="217"/>
      <c r="Z110" s="217"/>
    </row>
    <row r="111" spans="1:26" x14ac:dyDescent="0.2">
      <c r="A111" s="1040"/>
      <c r="B111" s="1041"/>
      <c r="C111" s="1042"/>
      <c r="D111" s="1041"/>
      <c r="E111" s="1043"/>
      <c r="F111" s="229"/>
      <c r="G111" s="228"/>
      <c r="H111" s="1008"/>
      <c r="I111" s="231"/>
      <c r="J111" s="1012"/>
      <c r="K111" s="1012"/>
      <c r="L111" s="1012"/>
      <c r="M111" s="1012"/>
      <c r="N111" s="1044"/>
      <c r="O111" s="1043"/>
      <c r="P111" s="1012"/>
      <c r="Q111" s="1012"/>
      <c r="R111" s="1044"/>
      <c r="S111" s="1043"/>
      <c r="T111" s="1012"/>
      <c r="U111" s="1012"/>
      <c r="V111" s="1044"/>
      <c r="W111" s="1045"/>
      <c r="X111" s="1046"/>
      <c r="Y111" s="1046"/>
      <c r="Z111" s="1046"/>
    </row>
    <row r="112" spans="1:26" x14ac:dyDescent="0.2">
      <c r="A112" s="1040"/>
      <c r="B112" s="1041"/>
      <c r="C112" s="1042"/>
      <c r="D112" s="1041"/>
      <c r="E112" s="1043"/>
      <c r="F112" s="229"/>
      <c r="G112" s="228"/>
      <c r="H112" s="1008"/>
      <c r="I112" s="231"/>
      <c r="J112" s="1012"/>
      <c r="K112" s="1012"/>
      <c r="L112" s="1012"/>
      <c r="M112" s="1012"/>
      <c r="N112" s="1044"/>
      <c r="O112" s="1043"/>
      <c r="P112" s="1012"/>
      <c r="Q112" s="1012"/>
      <c r="R112" s="1044"/>
      <c r="S112" s="1043"/>
      <c r="T112" s="1012"/>
      <c r="U112" s="1012"/>
      <c r="V112" s="1044"/>
      <c r="W112" s="1045"/>
      <c r="X112" s="1046"/>
      <c r="Y112" s="1046"/>
      <c r="Z112" s="1046"/>
    </row>
    <row r="113" spans="1:26" x14ac:dyDescent="0.2">
      <c r="A113" s="235"/>
      <c r="B113" s="236"/>
      <c r="C113" s="385"/>
      <c r="D113" s="238"/>
      <c r="E113" s="239"/>
      <c r="F113" s="240"/>
      <c r="G113" s="239"/>
      <c r="H113" s="248"/>
      <c r="I113" s="241"/>
      <c r="J113" s="241"/>
      <c r="K113" s="241"/>
      <c r="L113" s="241"/>
      <c r="M113" s="241"/>
      <c r="N113" s="240"/>
      <c r="O113" s="239"/>
      <c r="P113" s="241"/>
      <c r="Q113" s="241"/>
      <c r="R113" s="240"/>
      <c r="S113" s="239"/>
      <c r="T113" s="241"/>
      <c r="U113" s="241"/>
      <c r="V113" s="240"/>
      <c r="W113" s="242"/>
      <c r="X113" s="243"/>
      <c r="Y113" s="243"/>
      <c r="Z113" s="243"/>
    </row>
    <row r="114" spans="1:26" ht="14.1" customHeight="1" x14ac:dyDescent="0.2">
      <c r="A114" s="1014" t="s">
        <v>157</v>
      </c>
      <c r="B114" s="1015" t="s">
        <v>4</v>
      </c>
      <c r="C114" s="1016" t="s">
        <v>5</v>
      </c>
      <c r="D114" s="1016"/>
      <c r="E114" s="1017" t="s">
        <v>6</v>
      </c>
      <c r="F114" s="1018" t="s">
        <v>7</v>
      </c>
      <c r="G114" s="1019" t="s">
        <v>8</v>
      </c>
      <c r="H114" s="1019"/>
      <c r="I114" s="1019"/>
      <c r="J114" s="1019"/>
      <c r="K114" s="1019"/>
      <c r="L114" s="1019"/>
      <c r="M114" s="1019"/>
      <c r="N114" s="1019"/>
      <c r="O114" s="1016" t="s">
        <v>108</v>
      </c>
      <c r="P114" s="1016"/>
      <c r="Q114" s="1016"/>
      <c r="R114" s="1016"/>
      <c r="S114" s="1016" t="s">
        <v>109</v>
      </c>
      <c r="T114" s="1016"/>
      <c r="U114" s="1016"/>
      <c r="V114" s="1016"/>
      <c r="W114" s="1020" t="s">
        <v>110</v>
      </c>
      <c r="X114" s="1020"/>
      <c r="Y114" s="1020"/>
      <c r="Z114" s="1020"/>
    </row>
    <row r="115" spans="1:26" ht="13.35" customHeight="1" x14ac:dyDescent="0.2">
      <c r="A115" s="1014"/>
      <c r="B115" s="1015"/>
      <c r="C115" s="1021" t="s">
        <v>14</v>
      </c>
      <c r="D115" s="1022" t="s">
        <v>15</v>
      </c>
      <c r="E115" s="1017"/>
      <c r="F115" s="1018"/>
      <c r="G115" s="1023" t="s">
        <v>16</v>
      </c>
      <c r="H115" s="1024" t="s">
        <v>17</v>
      </c>
      <c r="I115" s="1025" t="s">
        <v>18</v>
      </c>
      <c r="J115" s="1025"/>
      <c r="K115" s="1025"/>
      <c r="L115" s="1024" t="s">
        <v>19</v>
      </c>
      <c r="M115" s="1024" t="s">
        <v>20</v>
      </c>
      <c r="N115" s="1026" t="s">
        <v>21</v>
      </c>
      <c r="O115" s="1027" t="s">
        <v>22</v>
      </c>
      <c r="P115" s="1027"/>
      <c r="Q115" s="1028" t="s">
        <v>23</v>
      </c>
      <c r="R115" s="1028"/>
      <c r="S115" s="1027" t="s">
        <v>24</v>
      </c>
      <c r="T115" s="1027"/>
      <c r="U115" s="1028" t="s">
        <v>25</v>
      </c>
      <c r="V115" s="1028"/>
      <c r="W115" s="1027" t="s">
        <v>26</v>
      </c>
      <c r="X115" s="1027"/>
      <c r="Y115" s="1025" t="s">
        <v>27</v>
      </c>
      <c r="Z115" s="1025"/>
    </row>
    <row r="116" spans="1:26" x14ac:dyDescent="0.2">
      <c r="A116" s="1014"/>
      <c r="B116" s="1015"/>
      <c r="C116" s="1021"/>
      <c r="D116" s="1022"/>
      <c r="E116" s="1017"/>
      <c r="F116" s="1018"/>
      <c r="G116" s="1023"/>
      <c r="H116" s="1024"/>
      <c r="I116" s="371" t="s">
        <v>32</v>
      </c>
      <c r="J116" s="371" t="s">
        <v>16</v>
      </c>
      <c r="K116" s="371" t="s">
        <v>19</v>
      </c>
      <c r="L116" s="1024"/>
      <c r="M116" s="1024"/>
      <c r="N116" s="1026"/>
      <c r="O116" s="370" t="s">
        <v>33</v>
      </c>
      <c r="P116" s="371" t="s">
        <v>18</v>
      </c>
      <c r="Q116" s="371" t="s">
        <v>33</v>
      </c>
      <c r="R116" s="372" t="s">
        <v>18</v>
      </c>
      <c r="S116" s="370" t="s">
        <v>33</v>
      </c>
      <c r="T116" s="371" t="s">
        <v>18</v>
      </c>
      <c r="U116" s="371" t="s">
        <v>33</v>
      </c>
      <c r="V116" s="372" t="s">
        <v>18</v>
      </c>
      <c r="W116" s="370" t="s">
        <v>33</v>
      </c>
      <c r="X116" s="371" t="s">
        <v>18</v>
      </c>
      <c r="Y116" s="371" t="s">
        <v>33</v>
      </c>
      <c r="Z116" s="371" t="s">
        <v>18</v>
      </c>
    </row>
    <row r="117" spans="1:26" ht="22.5" x14ac:dyDescent="0.2">
      <c r="A117" s="373" t="s">
        <v>158</v>
      </c>
      <c r="B117" s="273"/>
      <c r="C117" s="374"/>
      <c r="D117" s="273"/>
      <c r="E117" s="375"/>
      <c r="F117" s="268"/>
      <c r="G117" s="375"/>
      <c r="H117" s="267"/>
      <c r="I117" s="267"/>
      <c r="J117" s="267"/>
      <c r="K117" s="267"/>
      <c r="L117" s="267"/>
      <c r="M117" s="267"/>
      <c r="N117" s="268"/>
      <c r="O117" s="375"/>
      <c r="P117" s="267"/>
      <c r="Q117" s="267"/>
      <c r="R117" s="268"/>
      <c r="S117" s="375"/>
      <c r="T117" s="267"/>
      <c r="U117" s="267"/>
      <c r="V117" s="268"/>
      <c r="W117" s="376"/>
      <c r="X117" s="270"/>
      <c r="Y117" s="270"/>
      <c r="Z117" s="270"/>
    </row>
    <row r="118" spans="1:26" x14ac:dyDescent="0.2">
      <c r="A118" s="220" t="s">
        <v>159</v>
      </c>
      <c r="B118" s="211"/>
      <c r="C118" s="212" t="s">
        <v>160</v>
      </c>
      <c r="D118" s="211"/>
      <c r="E118" s="213">
        <v>30</v>
      </c>
      <c r="F118" s="214">
        <v>2</v>
      </c>
      <c r="G118" s="213"/>
      <c r="H118" s="215">
        <v>30</v>
      </c>
      <c r="I118" s="215"/>
      <c r="J118" s="215"/>
      <c r="K118" s="215"/>
      <c r="L118" s="215"/>
      <c r="M118" s="215"/>
      <c r="N118" s="214"/>
      <c r="O118" s="213"/>
      <c r="P118" s="215"/>
      <c r="Q118" s="215"/>
      <c r="R118" s="214"/>
      <c r="S118" s="213">
        <v>30</v>
      </c>
      <c r="T118" s="215"/>
      <c r="U118" s="215"/>
      <c r="V118" s="214"/>
      <c r="W118" s="216"/>
      <c r="X118" s="217"/>
      <c r="Y118" s="217"/>
      <c r="Z118" s="217"/>
    </row>
    <row r="119" spans="1:26" ht="13.35" customHeight="1" x14ac:dyDescent="0.2">
      <c r="A119" s="1029" t="s">
        <v>161</v>
      </c>
      <c r="B119" s="1030"/>
      <c r="C119" s="2"/>
      <c r="D119" s="212" t="s">
        <v>160</v>
      </c>
      <c r="E119" s="1031">
        <v>90</v>
      </c>
      <c r="F119" s="214">
        <v>2</v>
      </c>
      <c r="G119" s="213">
        <v>30</v>
      </c>
      <c r="H119" s="215"/>
      <c r="I119" s="215"/>
      <c r="J119" s="1000"/>
      <c r="K119" s="1000"/>
      <c r="L119" s="1000"/>
      <c r="M119" s="1000"/>
      <c r="N119" s="1032"/>
      <c r="O119" s="1031"/>
      <c r="P119" s="1000"/>
      <c r="Q119" s="1000"/>
      <c r="R119" s="1032"/>
      <c r="S119" s="2"/>
      <c r="T119" s="2"/>
      <c r="U119" s="1031">
        <v>30</v>
      </c>
      <c r="V119" s="1000">
        <v>60</v>
      </c>
      <c r="W119" s="1033"/>
      <c r="X119" s="1034"/>
      <c r="Y119" s="1034"/>
      <c r="Z119" s="1034"/>
    </row>
    <row r="120" spans="1:26" x14ac:dyDescent="0.2">
      <c r="A120" s="1029"/>
      <c r="B120" s="1030"/>
      <c r="C120" s="2"/>
      <c r="D120" s="212" t="s">
        <v>162</v>
      </c>
      <c r="E120" s="1031"/>
      <c r="F120" s="214">
        <v>4</v>
      </c>
      <c r="G120" s="213"/>
      <c r="H120" s="215"/>
      <c r="I120" s="215">
        <v>60</v>
      </c>
      <c r="J120" s="1000"/>
      <c r="K120" s="1000"/>
      <c r="L120" s="1000"/>
      <c r="M120" s="1000"/>
      <c r="N120" s="1032"/>
      <c r="O120" s="1031"/>
      <c r="P120" s="1000"/>
      <c r="Q120" s="1000"/>
      <c r="R120" s="1032"/>
      <c r="S120" s="2"/>
      <c r="T120" s="2"/>
      <c r="U120" s="1031"/>
      <c r="V120" s="1000"/>
      <c r="W120" s="1033"/>
      <c r="X120" s="1034"/>
      <c r="Y120" s="1034"/>
      <c r="Z120" s="1034"/>
    </row>
    <row r="121" spans="1:26" ht="13.35" customHeight="1" x14ac:dyDescent="0.2">
      <c r="A121" s="1029" t="s">
        <v>163</v>
      </c>
      <c r="B121" s="1030"/>
      <c r="C121" s="1035"/>
      <c r="D121" s="211" t="s">
        <v>160</v>
      </c>
      <c r="E121" s="1031">
        <v>75</v>
      </c>
      <c r="F121" s="214">
        <v>2</v>
      </c>
      <c r="G121" s="213">
        <v>30</v>
      </c>
      <c r="H121" s="1000"/>
      <c r="I121" s="215"/>
      <c r="J121" s="1000"/>
      <c r="K121" s="1000"/>
      <c r="L121" s="1000"/>
      <c r="M121" s="1000"/>
      <c r="N121" s="1032"/>
      <c r="O121" s="1031"/>
      <c r="P121" s="1000"/>
      <c r="Q121" s="1000"/>
      <c r="R121" s="1032"/>
      <c r="S121" s="1031"/>
      <c r="T121" s="1000"/>
      <c r="U121" s="1000">
        <v>30</v>
      </c>
      <c r="V121" s="1032">
        <v>45</v>
      </c>
      <c r="W121" s="1033"/>
      <c r="X121" s="1034"/>
      <c r="Y121" s="1034"/>
      <c r="Z121" s="1034"/>
    </row>
    <row r="122" spans="1:26" x14ac:dyDescent="0.2">
      <c r="A122" s="1029"/>
      <c r="B122" s="1030"/>
      <c r="C122" s="1035"/>
      <c r="D122" s="211" t="s">
        <v>162</v>
      </c>
      <c r="E122" s="1031"/>
      <c r="F122" s="214">
        <v>2</v>
      </c>
      <c r="G122" s="213"/>
      <c r="H122" s="1000"/>
      <c r="I122" s="215">
        <v>45</v>
      </c>
      <c r="J122" s="1000"/>
      <c r="K122" s="1000"/>
      <c r="L122" s="1000"/>
      <c r="M122" s="1000"/>
      <c r="N122" s="1032"/>
      <c r="O122" s="1031"/>
      <c r="P122" s="1000"/>
      <c r="Q122" s="1000"/>
      <c r="R122" s="1032"/>
      <c r="S122" s="1031"/>
      <c r="T122" s="1000"/>
      <c r="U122" s="1000"/>
      <c r="V122" s="1032"/>
      <c r="W122" s="1033"/>
      <c r="X122" s="1034"/>
      <c r="Y122" s="1034"/>
      <c r="Z122" s="1034"/>
    </row>
    <row r="123" spans="1:26" x14ac:dyDescent="0.2">
      <c r="A123" s="220" t="s">
        <v>164</v>
      </c>
      <c r="B123" s="211"/>
      <c r="C123" s="212" t="s">
        <v>162</v>
      </c>
      <c r="D123" s="211"/>
      <c r="E123" s="213">
        <v>30</v>
      </c>
      <c r="F123" s="214">
        <v>2</v>
      </c>
      <c r="G123" s="213"/>
      <c r="H123" s="215">
        <v>30</v>
      </c>
      <c r="I123" s="215"/>
      <c r="J123" s="215"/>
      <c r="K123" s="215"/>
      <c r="L123" s="215"/>
      <c r="M123" s="215"/>
      <c r="N123" s="214"/>
      <c r="O123" s="213"/>
      <c r="P123" s="215"/>
      <c r="Q123" s="215"/>
      <c r="R123" s="214"/>
      <c r="S123" s="213"/>
      <c r="T123" s="215"/>
      <c r="U123" s="215"/>
      <c r="V123" s="214"/>
      <c r="W123" s="216">
        <v>30</v>
      </c>
      <c r="X123" s="217"/>
      <c r="Y123" s="217"/>
      <c r="Z123" s="217"/>
    </row>
    <row r="124" spans="1:26" ht="13.35" customHeight="1" x14ac:dyDescent="0.2">
      <c r="A124" s="1036" t="s">
        <v>165</v>
      </c>
      <c r="B124" s="1030"/>
      <c r="C124" s="1035" t="s">
        <v>166</v>
      </c>
      <c r="D124" s="1030"/>
      <c r="E124" s="1031">
        <v>45</v>
      </c>
      <c r="F124" s="211">
        <v>1</v>
      </c>
      <c r="G124" s="213">
        <v>15</v>
      </c>
      <c r="H124" s="1037"/>
      <c r="I124" s="215"/>
      <c r="J124" s="1000"/>
      <c r="K124" s="1000"/>
      <c r="L124" s="1000"/>
      <c r="M124" s="1000"/>
      <c r="N124" s="1032"/>
      <c r="O124" s="1031"/>
      <c r="P124" s="1000"/>
      <c r="Q124" s="1000"/>
      <c r="R124" s="1032"/>
      <c r="S124" s="1031"/>
      <c r="T124" s="1000"/>
      <c r="U124" s="1000"/>
      <c r="V124" s="1032"/>
      <c r="W124" s="1033">
        <v>15</v>
      </c>
      <c r="X124" s="1034">
        <v>30</v>
      </c>
      <c r="Y124" s="1034"/>
      <c r="Z124" s="1034"/>
    </row>
    <row r="125" spans="1:26" x14ac:dyDescent="0.2">
      <c r="A125" s="1036"/>
      <c r="B125" s="1030"/>
      <c r="C125" s="1035"/>
      <c r="D125" s="1030"/>
      <c r="E125" s="1031"/>
      <c r="F125" s="226">
        <v>2</v>
      </c>
      <c r="G125" s="228"/>
      <c r="H125" s="1037"/>
      <c r="I125" s="231">
        <v>30</v>
      </c>
      <c r="J125" s="1000"/>
      <c r="K125" s="1000"/>
      <c r="L125" s="1000"/>
      <c r="M125" s="1000"/>
      <c r="N125" s="1032"/>
      <c r="O125" s="1031"/>
      <c r="P125" s="1000"/>
      <c r="Q125" s="1000"/>
      <c r="R125" s="1032"/>
      <c r="S125" s="1031"/>
      <c r="T125" s="1000"/>
      <c r="U125" s="1000"/>
      <c r="V125" s="1032"/>
      <c r="W125" s="1033"/>
      <c r="X125" s="1034"/>
      <c r="Y125" s="1034"/>
      <c r="Z125" s="1034"/>
    </row>
    <row r="126" spans="1:26" x14ac:dyDescent="0.2">
      <c r="A126" s="1036" t="s">
        <v>167</v>
      </c>
      <c r="B126" s="1030"/>
      <c r="C126" s="378" t="s">
        <v>160</v>
      </c>
      <c r="D126" s="1030"/>
      <c r="E126" s="1031">
        <v>45</v>
      </c>
      <c r="F126" s="226">
        <v>1</v>
      </c>
      <c r="G126" s="379">
        <v>15</v>
      </c>
      <c r="H126" s="1038"/>
      <c r="I126" s="231"/>
      <c r="J126" s="1000"/>
      <c r="K126" s="1000"/>
      <c r="L126" s="1000"/>
      <c r="M126" s="1000"/>
      <c r="N126" s="1032"/>
      <c r="O126" s="1031"/>
      <c r="P126" s="1000"/>
      <c r="Q126" s="1000"/>
      <c r="R126" s="1032"/>
      <c r="S126" s="1031"/>
      <c r="T126" s="1000"/>
      <c r="U126" s="76"/>
      <c r="V126" s="76"/>
      <c r="W126" s="1039">
        <v>15</v>
      </c>
      <c r="X126" s="1034">
        <v>30</v>
      </c>
      <c r="Y126" s="1034"/>
      <c r="Z126" s="1034"/>
    </row>
    <row r="127" spans="1:26" x14ac:dyDescent="0.2">
      <c r="A127" s="1036"/>
      <c r="B127" s="1030"/>
      <c r="C127" s="377" t="s">
        <v>162</v>
      </c>
      <c r="D127" s="1030"/>
      <c r="E127" s="1031"/>
      <c r="F127" s="211">
        <v>2</v>
      </c>
      <c r="G127" s="275"/>
      <c r="H127" s="1038"/>
      <c r="I127" s="215">
        <v>30</v>
      </c>
      <c r="J127" s="1000"/>
      <c r="K127" s="1000"/>
      <c r="L127" s="1000"/>
      <c r="M127" s="1000"/>
      <c r="N127" s="1032"/>
      <c r="O127" s="1031"/>
      <c r="P127" s="1000"/>
      <c r="Q127" s="1000"/>
      <c r="R127" s="1032"/>
      <c r="S127" s="1031"/>
      <c r="T127" s="1000"/>
      <c r="U127" s="76"/>
      <c r="V127" s="76"/>
      <c r="W127" s="1039"/>
      <c r="X127" s="1034"/>
      <c r="Y127" s="1034"/>
      <c r="Z127" s="1034"/>
    </row>
    <row r="128" spans="1:26" ht="13.35" customHeight="1" x14ac:dyDescent="0.2">
      <c r="A128" s="1036" t="s">
        <v>168</v>
      </c>
      <c r="B128" s="1030"/>
      <c r="C128" s="1035" t="s">
        <v>166</v>
      </c>
      <c r="D128" s="1030"/>
      <c r="E128" s="1031">
        <v>45</v>
      </c>
      <c r="F128" s="214">
        <v>1</v>
      </c>
      <c r="G128" s="213">
        <v>15</v>
      </c>
      <c r="H128" s="1037"/>
      <c r="I128" s="215"/>
      <c r="J128" s="215"/>
      <c r="K128" s="215"/>
      <c r="L128" s="215"/>
      <c r="M128" s="215"/>
      <c r="N128" s="214"/>
      <c r="O128" s="213"/>
      <c r="P128" s="215"/>
      <c r="Q128" s="215"/>
      <c r="R128" s="214"/>
      <c r="S128" s="216">
        <v>15</v>
      </c>
      <c r="T128" s="217">
        <v>30</v>
      </c>
      <c r="U128" s="76"/>
      <c r="V128" s="76"/>
      <c r="W128" s="2"/>
      <c r="X128" s="2"/>
      <c r="Y128" s="217"/>
      <c r="Z128" s="217"/>
    </row>
    <row r="129" spans="1:26" x14ac:dyDescent="0.2">
      <c r="A129" s="1036"/>
      <c r="B129" s="1030"/>
      <c r="C129" s="1035"/>
      <c r="D129" s="1030"/>
      <c r="E129" s="1031"/>
      <c r="F129" s="229">
        <v>2</v>
      </c>
      <c r="G129" s="228"/>
      <c r="H129" s="1037"/>
      <c r="I129" s="231">
        <v>30</v>
      </c>
      <c r="J129" s="231"/>
      <c r="K129" s="231"/>
      <c r="L129" s="231"/>
      <c r="M129" s="231"/>
      <c r="N129" s="229"/>
      <c r="O129" s="228"/>
      <c r="P129" s="231"/>
      <c r="Q129" s="231"/>
      <c r="R129" s="229"/>
      <c r="S129" s="228"/>
      <c r="T129" s="231"/>
      <c r="U129" s="231"/>
      <c r="V129" s="229"/>
      <c r="W129" s="232"/>
      <c r="X129" s="233"/>
      <c r="Y129" s="233"/>
      <c r="Z129" s="233"/>
    </row>
    <row r="130" spans="1:26" x14ac:dyDescent="0.2">
      <c r="A130" s="225" t="s">
        <v>169</v>
      </c>
      <c r="B130" s="226"/>
      <c r="C130" s="227"/>
      <c r="D130" s="226" t="s">
        <v>162</v>
      </c>
      <c r="E130" s="228">
        <v>30</v>
      </c>
      <c r="F130" s="229">
        <v>1</v>
      </c>
      <c r="G130" s="228"/>
      <c r="H130" s="230"/>
      <c r="I130" s="231">
        <v>30</v>
      </c>
      <c r="J130" s="231"/>
      <c r="K130" s="231"/>
      <c r="L130" s="231"/>
      <c r="M130" s="231"/>
      <c r="N130" s="229"/>
      <c r="O130" s="228"/>
      <c r="P130" s="231"/>
      <c r="Q130" s="231"/>
      <c r="R130" s="229"/>
      <c r="S130" s="228"/>
      <c r="T130" s="231"/>
      <c r="U130" s="231"/>
      <c r="V130" s="229">
        <v>30</v>
      </c>
      <c r="W130" s="232"/>
      <c r="X130" s="233"/>
      <c r="Y130" s="233"/>
      <c r="Z130" s="233"/>
    </row>
    <row r="131" spans="1:26" ht="18" x14ac:dyDescent="0.2">
      <c r="A131" s="235"/>
      <c r="B131" s="236"/>
      <c r="C131" s="237" t="s">
        <v>170</v>
      </c>
      <c r="D131" s="247" t="s">
        <v>171</v>
      </c>
      <c r="E131" s="239">
        <f>SUM(E118:E130)</f>
        <v>390</v>
      </c>
      <c r="F131" s="240">
        <f>SUM(F118:F130)</f>
        <v>24</v>
      </c>
      <c r="G131" s="239">
        <f>SUM(G118:G130)</f>
        <v>105</v>
      </c>
      <c r="H131" s="248">
        <f>SUM(H118:H130)</f>
        <v>60</v>
      </c>
      <c r="I131" s="241">
        <f>SUM(I118:I130)</f>
        <v>225</v>
      </c>
      <c r="J131" s="241"/>
      <c r="K131" s="241"/>
      <c r="L131" s="241"/>
      <c r="M131" s="241"/>
      <c r="N131" s="240"/>
      <c r="O131" s="239"/>
      <c r="P131" s="241"/>
      <c r="Q131" s="241"/>
      <c r="R131" s="240"/>
      <c r="S131" s="239">
        <f t="shared" ref="S131:X131" si="0">SUM(S118:S130)</f>
        <v>45</v>
      </c>
      <c r="T131" s="241">
        <f t="shared" si="0"/>
        <v>30</v>
      </c>
      <c r="U131" s="241">
        <f t="shared" si="0"/>
        <v>60</v>
      </c>
      <c r="V131" s="240">
        <f t="shared" si="0"/>
        <v>135</v>
      </c>
      <c r="W131" s="242">
        <f t="shared" si="0"/>
        <v>60</v>
      </c>
      <c r="X131" s="243">
        <f t="shared" si="0"/>
        <v>60</v>
      </c>
      <c r="Y131" s="243"/>
      <c r="Z131" s="243"/>
    </row>
    <row r="132" spans="1:26" x14ac:dyDescent="0.2">
      <c r="A132" s="380" t="s">
        <v>172</v>
      </c>
      <c r="B132" s="273"/>
      <c r="C132" s="374"/>
      <c r="D132" s="273"/>
      <c r="E132" s="375"/>
      <c r="F132" s="268"/>
      <c r="G132" s="375"/>
      <c r="H132" s="381"/>
      <c r="I132" s="267"/>
      <c r="J132" s="267"/>
      <c r="K132" s="267"/>
      <c r="L132" s="267"/>
      <c r="M132" s="267"/>
      <c r="N132" s="268"/>
      <c r="O132" s="375"/>
      <c r="P132" s="267"/>
      <c r="Q132" s="267"/>
      <c r="R132" s="268"/>
      <c r="S132" s="375"/>
      <c r="T132" s="267"/>
      <c r="U132" s="267"/>
      <c r="V132" s="268"/>
      <c r="W132" s="376"/>
      <c r="X132" s="270"/>
      <c r="Y132" s="270"/>
      <c r="Z132" s="270"/>
    </row>
    <row r="133" spans="1:26" x14ac:dyDescent="0.2">
      <c r="A133" s="220" t="s">
        <v>173</v>
      </c>
      <c r="B133" s="211"/>
      <c r="C133" s="212" t="s">
        <v>174</v>
      </c>
      <c r="D133" s="211"/>
      <c r="E133" s="213"/>
      <c r="F133" s="214" t="s">
        <v>175</v>
      </c>
      <c r="G133" s="213"/>
      <c r="H133" s="365">
        <v>15</v>
      </c>
      <c r="I133" s="215">
        <v>60</v>
      </c>
      <c r="J133" s="215"/>
      <c r="K133" s="215"/>
      <c r="L133" s="215"/>
      <c r="M133" s="215"/>
      <c r="N133" s="214"/>
      <c r="O133" s="213"/>
      <c r="P133" s="215"/>
      <c r="Q133" s="215"/>
      <c r="R133" s="214"/>
      <c r="S133" s="213">
        <v>15</v>
      </c>
      <c r="T133" s="215">
        <v>60</v>
      </c>
      <c r="U133" s="215"/>
      <c r="V133" s="214"/>
      <c r="W133" s="216"/>
      <c r="X133" s="217"/>
      <c r="Y133" s="217"/>
      <c r="Z133" s="217"/>
    </row>
    <row r="134" spans="1:26" x14ac:dyDescent="0.2">
      <c r="A134" s="220" t="s">
        <v>176</v>
      </c>
      <c r="B134" s="211"/>
      <c r="C134" s="212" t="s">
        <v>162</v>
      </c>
      <c r="D134" s="211" t="s">
        <v>162</v>
      </c>
      <c r="E134" s="213"/>
      <c r="F134" s="214" t="s">
        <v>177</v>
      </c>
      <c r="G134" s="213"/>
      <c r="H134" s="365"/>
      <c r="I134" s="215"/>
      <c r="J134" s="215">
        <v>60</v>
      </c>
      <c r="K134" s="215"/>
      <c r="L134" s="215"/>
      <c r="M134" s="215"/>
      <c r="N134" s="214"/>
      <c r="O134" s="213"/>
      <c r="P134" s="215"/>
      <c r="Q134" s="215"/>
      <c r="R134" s="214"/>
      <c r="S134" s="213"/>
      <c r="T134" s="215"/>
      <c r="U134" s="215"/>
      <c r="V134" s="214">
        <v>30</v>
      </c>
      <c r="W134" s="216"/>
      <c r="X134" s="217">
        <v>30</v>
      </c>
      <c r="Y134" s="217"/>
      <c r="Z134" s="217"/>
    </row>
    <row r="135" spans="1:26" x14ac:dyDescent="0.2">
      <c r="A135" s="220" t="s">
        <v>178</v>
      </c>
      <c r="B135" s="211"/>
      <c r="C135" s="212" t="s">
        <v>162</v>
      </c>
      <c r="D135" s="211"/>
      <c r="E135" s="213"/>
      <c r="F135" s="214">
        <v>4</v>
      </c>
      <c r="G135" s="213"/>
      <c r="H135" s="222">
        <v>30</v>
      </c>
      <c r="I135" s="215"/>
      <c r="J135" s="215"/>
      <c r="K135" s="215"/>
      <c r="L135" s="215"/>
      <c r="M135" s="215"/>
      <c r="N135" s="214"/>
      <c r="O135" s="213"/>
      <c r="P135" s="215"/>
      <c r="Q135" s="215"/>
      <c r="R135" s="214"/>
      <c r="S135" s="213"/>
      <c r="T135" s="215"/>
      <c r="U135" s="215"/>
      <c r="V135" s="214"/>
      <c r="W135" s="216">
        <v>30</v>
      </c>
      <c r="X135" s="217"/>
      <c r="Y135" s="217"/>
      <c r="Z135" s="217"/>
    </row>
    <row r="136" spans="1:26" x14ac:dyDescent="0.2">
      <c r="A136" s="225" t="s">
        <v>179</v>
      </c>
      <c r="B136" s="226"/>
      <c r="C136" s="227" t="s">
        <v>162</v>
      </c>
      <c r="D136" s="226"/>
      <c r="E136" s="228"/>
      <c r="F136" s="229">
        <v>3</v>
      </c>
      <c r="G136" s="228"/>
      <c r="H136" s="382"/>
      <c r="I136" s="231">
        <v>15</v>
      </c>
      <c r="J136" s="231"/>
      <c r="K136" s="231"/>
      <c r="L136" s="231"/>
      <c r="M136" s="231"/>
      <c r="N136" s="229"/>
      <c r="O136" s="228"/>
      <c r="P136" s="231"/>
      <c r="Q136" s="231"/>
      <c r="R136" s="229"/>
      <c r="S136" s="228"/>
      <c r="T136" s="231"/>
      <c r="U136" s="231"/>
      <c r="V136" s="229"/>
      <c r="W136" s="232"/>
      <c r="X136" s="233">
        <v>15</v>
      </c>
      <c r="Y136" s="233"/>
      <c r="Z136" s="233"/>
    </row>
    <row r="137" spans="1:26" x14ac:dyDescent="0.2">
      <c r="A137" s="235" t="s">
        <v>180</v>
      </c>
      <c r="B137" s="236"/>
      <c r="C137" s="237"/>
      <c r="D137" s="238" t="s">
        <v>162</v>
      </c>
      <c r="E137" s="239"/>
      <c r="F137" s="240">
        <v>2</v>
      </c>
      <c r="G137" s="239"/>
      <c r="H137" s="248">
        <v>15</v>
      </c>
      <c r="I137" s="241"/>
      <c r="J137" s="241"/>
      <c r="K137" s="241"/>
      <c r="L137" s="241"/>
      <c r="M137" s="241"/>
      <c r="N137" s="240"/>
      <c r="O137" s="239"/>
      <c r="P137" s="241"/>
      <c r="Q137" s="241"/>
      <c r="R137" s="240"/>
      <c r="S137" s="239"/>
      <c r="T137" s="241"/>
      <c r="U137" s="241">
        <v>15</v>
      </c>
      <c r="V137" s="240"/>
      <c r="W137" s="242"/>
      <c r="X137" s="243"/>
      <c r="Y137" s="243"/>
      <c r="Z137" s="243"/>
    </row>
    <row r="138" spans="1:26" x14ac:dyDescent="0.2">
      <c r="A138" s="386" t="s">
        <v>181</v>
      </c>
      <c r="B138" s="273"/>
      <c r="C138" s="374" t="s">
        <v>166</v>
      </c>
      <c r="D138" s="273"/>
      <c r="E138" s="375"/>
      <c r="F138" s="268" t="s">
        <v>182</v>
      </c>
      <c r="G138" s="375"/>
      <c r="H138" s="381">
        <v>15</v>
      </c>
      <c r="I138" s="267">
        <v>15</v>
      </c>
      <c r="J138" s="267"/>
      <c r="K138" s="267"/>
      <c r="L138" s="267"/>
      <c r="M138" s="267"/>
      <c r="N138" s="268"/>
      <c r="O138" s="375"/>
      <c r="P138" s="267"/>
      <c r="Q138" s="267"/>
      <c r="R138" s="268"/>
      <c r="S138" s="375">
        <v>15</v>
      </c>
      <c r="T138" s="267">
        <v>15</v>
      </c>
      <c r="U138" s="267"/>
      <c r="V138" s="268"/>
      <c r="W138" s="376"/>
      <c r="X138" s="270"/>
      <c r="Y138" s="270"/>
      <c r="Z138" s="270"/>
    </row>
    <row r="139" spans="1:26" x14ac:dyDescent="0.2">
      <c r="A139" s="220" t="s">
        <v>183</v>
      </c>
      <c r="B139" s="211"/>
      <c r="C139" s="212" t="s">
        <v>162</v>
      </c>
      <c r="D139" s="211"/>
      <c r="E139" s="213"/>
      <c r="F139" s="214">
        <v>2</v>
      </c>
      <c r="G139" s="213"/>
      <c r="H139" s="365">
        <v>15</v>
      </c>
      <c r="I139" s="215"/>
      <c r="J139" s="215"/>
      <c r="K139" s="215"/>
      <c r="L139" s="215"/>
      <c r="M139" s="215"/>
      <c r="N139" s="214"/>
      <c r="O139" s="213"/>
      <c r="P139" s="215"/>
      <c r="Q139" s="215"/>
      <c r="R139" s="214"/>
      <c r="S139" s="213">
        <v>15</v>
      </c>
      <c r="T139" s="217"/>
      <c r="U139" s="215"/>
      <c r="V139" s="2"/>
      <c r="W139" s="216"/>
      <c r="X139" s="2"/>
      <c r="Y139" s="217"/>
      <c r="Z139" s="217"/>
    </row>
    <row r="140" spans="1:26" x14ac:dyDescent="0.2">
      <c r="A140" s="220" t="s">
        <v>184</v>
      </c>
      <c r="B140" s="211"/>
      <c r="C140" s="211" t="s">
        <v>162</v>
      </c>
      <c r="D140" s="2"/>
      <c r="E140" s="213"/>
      <c r="F140" s="214">
        <v>3</v>
      </c>
      <c r="G140" s="213"/>
      <c r="H140" s="365">
        <v>30</v>
      </c>
      <c r="I140" s="215"/>
      <c r="J140" s="215"/>
      <c r="K140" s="215"/>
      <c r="L140" s="215"/>
      <c r="M140" s="215"/>
      <c r="N140" s="214"/>
      <c r="O140" s="213"/>
      <c r="P140" s="215"/>
      <c r="Q140" s="215"/>
      <c r="R140" s="214"/>
      <c r="S140" s="213"/>
      <c r="T140" s="215"/>
      <c r="U140" s="215"/>
      <c r="V140" s="2"/>
      <c r="W140" s="216">
        <v>30</v>
      </c>
      <c r="X140" s="214"/>
      <c r="Y140" s="217"/>
      <c r="Z140" s="217"/>
    </row>
    <row r="141" spans="1:26" x14ac:dyDescent="0.2">
      <c r="A141" s="235"/>
      <c r="B141" s="236"/>
      <c r="C141" s="385"/>
      <c r="D141" s="238"/>
      <c r="E141" s="239"/>
      <c r="F141" s="240"/>
      <c r="G141" s="239"/>
      <c r="H141" s="248"/>
      <c r="I141" s="241"/>
      <c r="J141" s="241"/>
      <c r="K141" s="241"/>
      <c r="L141" s="241"/>
      <c r="M141" s="241"/>
      <c r="N141" s="240"/>
      <c r="O141" s="239"/>
      <c r="P141" s="241"/>
      <c r="Q141" s="241"/>
      <c r="R141" s="240"/>
      <c r="S141" s="239"/>
      <c r="T141" s="241"/>
      <c r="U141" s="241"/>
      <c r="V141" s="240"/>
      <c r="W141" s="242"/>
      <c r="X141" s="243"/>
      <c r="Y141" s="243"/>
      <c r="Z141" s="243"/>
    </row>
    <row r="142" spans="1:26" x14ac:dyDescent="0.2">
      <c r="A142" s="1047" t="s">
        <v>185</v>
      </c>
      <c r="B142" s="1047"/>
      <c r="C142" s="1047"/>
      <c r="D142" s="1047"/>
      <c r="E142" s="1047"/>
      <c r="F142" s="1047"/>
      <c r="G142" s="1047"/>
      <c r="H142" s="1047"/>
      <c r="I142" s="1047"/>
      <c r="J142" s="1047"/>
      <c r="K142" s="1047"/>
      <c r="L142" s="1047"/>
      <c r="M142" s="1047"/>
      <c r="N142" s="1047"/>
      <c r="O142" s="1047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</row>
    <row r="143" spans="1:26" x14ac:dyDescent="0.2">
      <c r="A143" s="386" t="s">
        <v>186</v>
      </c>
      <c r="B143" s="273"/>
      <c r="C143" s="374" t="s">
        <v>187</v>
      </c>
      <c r="D143" s="273"/>
      <c r="E143" s="375">
        <v>15</v>
      </c>
      <c r="F143" s="268">
        <v>1</v>
      </c>
      <c r="G143" s="375"/>
      <c r="H143" s="381"/>
      <c r="I143" s="267">
        <v>15</v>
      </c>
      <c r="J143" s="267"/>
      <c r="K143" s="267"/>
      <c r="L143" s="267"/>
      <c r="M143" s="267"/>
      <c r="N143" s="268"/>
      <c r="O143" s="375"/>
      <c r="P143" s="267"/>
      <c r="Q143" s="267"/>
      <c r="R143" s="268"/>
      <c r="S143" s="375"/>
      <c r="T143" s="267">
        <v>15</v>
      </c>
      <c r="U143" s="267"/>
      <c r="V143" s="268"/>
      <c r="W143" s="376"/>
      <c r="X143" s="270"/>
      <c r="Y143" s="270"/>
      <c r="Z143" s="270"/>
    </row>
    <row r="144" spans="1:26" x14ac:dyDescent="0.2">
      <c r="A144" s="220" t="s">
        <v>188</v>
      </c>
      <c r="B144" s="211"/>
      <c r="C144" s="212"/>
      <c r="D144" s="211" t="s">
        <v>187</v>
      </c>
      <c r="E144" s="213">
        <v>30</v>
      </c>
      <c r="F144" s="214">
        <v>2</v>
      </c>
      <c r="G144" s="213"/>
      <c r="H144" s="365"/>
      <c r="I144" s="215"/>
      <c r="J144" s="215"/>
      <c r="K144" s="215"/>
      <c r="L144" s="215"/>
      <c r="M144" s="215"/>
      <c r="N144" s="214">
        <v>30</v>
      </c>
      <c r="O144" s="213"/>
      <c r="P144" s="215"/>
      <c r="Q144" s="215"/>
      <c r="R144" s="214"/>
      <c r="S144" s="213"/>
      <c r="T144" s="215"/>
      <c r="U144" s="215"/>
      <c r="V144" s="214">
        <v>30</v>
      </c>
      <c r="W144" s="216"/>
      <c r="X144" s="217"/>
      <c r="Y144" s="217"/>
      <c r="Z144" s="217"/>
    </row>
    <row r="145" spans="1:26" ht="13.35" customHeight="1" x14ac:dyDescent="0.2">
      <c r="A145" s="1036" t="s">
        <v>189</v>
      </c>
      <c r="B145" s="1030"/>
      <c r="C145" s="1035" t="s">
        <v>187</v>
      </c>
      <c r="D145" s="1030" t="s">
        <v>187</v>
      </c>
      <c r="E145" s="1031">
        <v>120</v>
      </c>
      <c r="F145" s="214">
        <v>4</v>
      </c>
      <c r="G145" s="1031"/>
      <c r="H145" s="1037"/>
      <c r="I145" s="1000"/>
      <c r="J145" s="1000"/>
      <c r="K145" s="1000"/>
      <c r="L145" s="1000"/>
      <c r="M145" s="1000"/>
      <c r="N145" s="1032">
        <v>120</v>
      </c>
      <c r="O145" s="1031"/>
      <c r="P145" s="1000"/>
      <c r="Q145" s="1000"/>
      <c r="R145" s="1032"/>
      <c r="S145" s="1031"/>
      <c r="T145" s="1000"/>
      <c r="U145" s="1000"/>
      <c r="V145" s="1032"/>
      <c r="W145" s="1033"/>
      <c r="X145" s="1034">
        <v>60</v>
      </c>
      <c r="Y145" s="1034"/>
      <c r="Z145" s="1034">
        <v>60</v>
      </c>
    </row>
    <row r="146" spans="1:26" x14ac:dyDescent="0.2">
      <c r="A146" s="1036"/>
      <c r="B146" s="1030"/>
      <c r="C146" s="1035"/>
      <c r="D146" s="1030"/>
      <c r="E146" s="1031"/>
      <c r="F146" s="229">
        <v>4</v>
      </c>
      <c r="G146" s="1031"/>
      <c r="H146" s="1037"/>
      <c r="I146" s="1000"/>
      <c r="J146" s="1000"/>
      <c r="K146" s="1000"/>
      <c r="L146" s="1000"/>
      <c r="M146" s="1000"/>
      <c r="N146" s="1032"/>
      <c r="O146" s="1031"/>
      <c r="P146" s="1000"/>
      <c r="Q146" s="1000"/>
      <c r="R146" s="1032"/>
      <c r="S146" s="1031"/>
      <c r="T146" s="1000"/>
      <c r="U146" s="1000"/>
      <c r="V146" s="1032"/>
      <c r="W146" s="1033"/>
      <c r="X146" s="1034"/>
      <c r="Y146" s="1034"/>
      <c r="Z146" s="1034"/>
    </row>
    <row r="147" spans="1:26" x14ac:dyDescent="0.2">
      <c r="A147" s="225" t="s">
        <v>190</v>
      </c>
      <c r="B147" s="226"/>
      <c r="C147" s="227"/>
      <c r="D147" s="226" t="s">
        <v>187</v>
      </c>
      <c r="E147" s="228">
        <v>60</v>
      </c>
      <c r="F147" s="229">
        <v>4</v>
      </c>
      <c r="G147" s="228"/>
      <c r="H147" s="230"/>
      <c r="I147" s="231"/>
      <c r="J147" s="231"/>
      <c r="K147" s="231"/>
      <c r="L147" s="231"/>
      <c r="M147" s="231"/>
      <c r="N147" s="229">
        <v>60</v>
      </c>
      <c r="O147" s="228"/>
      <c r="P147" s="231"/>
      <c r="Q147" s="231"/>
      <c r="R147" s="229"/>
      <c r="S147" s="228"/>
      <c r="T147" s="231"/>
      <c r="U147" s="231"/>
      <c r="V147" s="229"/>
      <c r="W147" s="232"/>
      <c r="X147" s="233"/>
      <c r="Y147" s="233"/>
      <c r="Z147" s="233">
        <v>60</v>
      </c>
    </row>
    <row r="148" spans="1:26" x14ac:dyDescent="0.2">
      <c r="A148" s="235"/>
      <c r="B148" s="236"/>
      <c r="C148" s="385" t="s">
        <v>191</v>
      </c>
      <c r="D148" s="238" t="s">
        <v>192</v>
      </c>
      <c r="E148" s="239">
        <f>SUM(E143:E147)</f>
        <v>225</v>
      </c>
      <c r="F148" s="240">
        <f>SUM(F143:F147)</f>
        <v>15</v>
      </c>
      <c r="G148" s="239"/>
      <c r="H148" s="248"/>
      <c r="I148" s="241">
        <f>SUM(I143:I147)</f>
        <v>15</v>
      </c>
      <c r="J148" s="241"/>
      <c r="K148" s="241"/>
      <c r="L148" s="241"/>
      <c r="M148" s="241"/>
      <c r="N148" s="240">
        <f>SUM(N143:N147)</f>
        <v>210</v>
      </c>
      <c r="O148" s="239"/>
      <c r="P148" s="241"/>
      <c r="Q148" s="241"/>
      <c r="R148" s="240"/>
      <c r="S148" s="239"/>
      <c r="T148" s="241">
        <f>SUM(T143:T147)</f>
        <v>15</v>
      </c>
      <c r="U148" s="241"/>
      <c r="V148" s="240">
        <f>SUM(V143:V147)</f>
        <v>30</v>
      </c>
      <c r="W148" s="242"/>
      <c r="X148" s="243">
        <f>SUM(X143:X147)</f>
        <v>60</v>
      </c>
      <c r="Y148" s="243"/>
      <c r="Z148" s="243">
        <f>SUM(Z143:Z147)</f>
        <v>120</v>
      </c>
    </row>
    <row r="149" spans="1:26" x14ac:dyDescent="0.2">
      <c r="A149" s="1048" t="s">
        <v>193</v>
      </c>
      <c r="B149" s="1048"/>
      <c r="C149" s="1048"/>
      <c r="D149" s="1048"/>
      <c r="E149" s="1048"/>
      <c r="F149" s="1048"/>
      <c r="G149" s="1048"/>
      <c r="H149" s="1048"/>
      <c r="I149" s="1048"/>
      <c r="J149" s="1048"/>
      <c r="K149" s="1048"/>
      <c r="L149" s="1048"/>
      <c r="M149" s="1048"/>
      <c r="N149" s="1048"/>
      <c r="O149" s="1048"/>
      <c r="P149" s="1048"/>
      <c r="Q149" s="1048"/>
      <c r="R149" s="1048"/>
      <c r="S149" s="1048"/>
      <c r="T149" s="1048"/>
      <c r="U149" s="1048"/>
      <c r="V149" s="1048"/>
      <c r="W149" s="1048"/>
      <c r="X149" s="1048"/>
      <c r="Y149" s="1048"/>
      <c r="Z149" s="1048"/>
    </row>
    <row r="150" spans="1:26" ht="14.1" customHeight="1" x14ac:dyDescent="0.2">
      <c r="A150" s="1049" t="s">
        <v>194</v>
      </c>
      <c r="B150" s="1050"/>
      <c r="C150" s="1051" t="s">
        <v>187</v>
      </c>
      <c r="D150" s="1050" t="s">
        <v>160</v>
      </c>
      <c r="E150" s="1052">
        <v>120</v>
      </c>
      <c r="F150" s="265">
        <v>4</v>
      </c>
      <c r="G150" s="1052"/>
      <c r="H150" s="1053"/>
      <c r="I150" s="1054">
        <v>120</v>
      </c>
      <c r="J150" s="1054"/>
      <c r="K150" s="1054"/>
      <c r="L150" s="1054"/>
      <c r="M150" s="1054"/>
      <c r="N150" s="1055"/>
      <c r="O150" s="1052"/>
      <c r="P150" s="1054">
        <v>60</v>
      </c>
      <c r="Q150" s="1054"/>
      <c r="R150" s="1055">
        <v>60</v>
      </c>
      <c r="S150" s="1052"/>
      <c r="T150" s="1054"/>
      <c r="U150" s="1054"/>
      <c r="V150" s="1055"/>
      <c r="W150" s="1056"/>
      <c r="X150" s="1057"/>
      <c r="Y150" s="285"/>
      <c r="Z150" s="1057"/>
    </row>
    <row r="151" spans="1:26" x14ac:dyDescent="0.2">
      <c r="A151" s="1049"/>
      <c r="B151" s="1050"/>
      <c r="C151" s="1051"/>
      <c r="D151" s="1050"/>
      <c r="E151" s="1052"/>
      <c r="F151" s="280">
        <v>4</v>
      </c>
      <c r="G151" s="1052"/>
      <c r="H151" s="1053"/>
      <c r="I151" s="1054"/>
      <c r="J151" s="1054"/>
      <c r="K151" s="1054"/>
      <c r="L151" s="1054"/>
      <c r="M151" s="1054"/>
      <c r="N151" s="1055"/>
      <c r="O151" s="1052"/>
      <c r="P151" s="1054"/>
      <c r="Q151" s="1054"/>
      <c r="R151" s="1055"/>
      <c r="S151" s="1052"/>
      <c r="T151" s="1054"/>
      <c r="U151" s="1054"/>
      <c r="V151" s="1055"/>
      <c r="W151" s="1056"/>
      <c r="X151" s="1057"/>
      <c r="Y151" s="285"/>
      <c r="Z151" s="1057"/>
    </row>
    <row r="152" spans="1:26" x14ac:dyDescent="0.2">
      <c r="A152" s="220" t="s">
        <v>195</v>
      </c>
      <c r="B152" s="211"/>
      <c r="C152" s="212" t="s">
        <v>162</v>
      </c>
      <c r="D152" s="211"/>
      <c r="E152" s="213">
        <v>30</v>
      </c>
      <c r="F152" s="221">
        <v>2</v>
      </c>
      <c r="G152" s="216"/>
      <c r="H152" s="387"/>
      <c r="I152" s="217">
        <v>30</v>
      </c>
      <c r="J152" s="217"/>
      <c r="K152" s="217"/>
      <c r="L152" s="217"/>
      <c r="M152" s="217"/>
      <c r="N152" s="221"/>
      <c r="O152" s="216"/>
      <c r="P152" s="217"/>
      <c r="Q152" s="217"/>
      <c r="R152" s="221"/>
      <c r="S152" s="213"/>
      <c r="T152" s="215">
        <v>30</v>
      </c>
      <c r="U152" s="215"/>
      <c r="V152" s="214"/>
      <c r="W152" s="216"/>
      <c r="X152" s="217"/>
      <c r="Y152" s="217"/>
      <c r="Z152" s="217"/>
    </row>
    <row r="153" spans="1:26" x14ac:dyDescent="0.2">
      <c r="A153" s="220" t="s">
        <v>196</v>
      </c>
      <c r="B153" s="211"/>
      <c r="C153" s="212"/>
      <c r="D153" s="211" t="s">
        <v>187</v>
      </c>
      <c r="E153" s="213">
        <v>30</v>
      </c>
      <c r="F153" s="221">
        <v>1</v>
      </c>
      <c r="G153" s="216"/>
      <c r="H153" s="387"/>
      <c r="I153" s="217">
        <v>30</v>
      </c>
      <c r="J153" s="217"/>
      <c r="K153" s="217"/>
      <c r="L153" s="217"/>
      <c r="M153" s="217"/>
      <c r="N153" s="221"/>
      <c r="O153" s="216"/>
      <c r="P153" s="217"/>
      <c r="Q153" s="217"/>
      <c r="R153" s="221">
        <v>30</v>
      </c>
      <c r="S153" s="213"/>
      <c r="T153" s="215"/>
      <c r="U153" s="215"/>
      <c r="V153" s="214"/>
      <c r="W153" s="216"/>
      <c r="X153" s="217"/>
      <c r="Y153" s="217"/>
      <c r="Z153" s="217"/>
    </row>
    <row r="154" spans="1:26" x14ac:dyDescent="0.2">
      <c r="A154" s="220" t="s">
        <v>197</v>
      </c>
      <c r="B154" s="211"/>
      <c r="C154" s="212"/>
      <c r="D154" s="211" t="s">
        <v>162</v>
      </c>
      <c r="E154" s="213">
        <v>15</v>
      </c>
      <c r="F154" s="221">
        <v>1</v>
      </c>
      <c r="G154" s="216">
        <v>15</v>
      </c>
      <c r="H154" s="387"/>
      <c r="I154" s="217"/>
      <c r="J154" s="217"/>
      <c r="K154" s="217"/>
      <c r="L154" s="217"/>
      <c r="M154" s="217"/>
      <c r="N154" s="221"/>
      <c r="O154" s="216"/>
      <c r="P154" s="217"/>
      <c r="Q154" s="217">
        <v>15</v>
      </c>
      <c r="R154" s="221"/>
      <c r="S154" s="213"/>
      <c r="T154" s="215"/>
      <c r="U154" s="215"/>
      <c r="V154" s="214"/>
      <c r="W154" s="216"/>
      <c r="X154" s="217"/>
      <c r="Y154" s="217"/>
      <c r="Z154" s="217"/>
    </row>
    <row r="155" spans="1:26" x14ac:dyDescent="0.2">
      <c r="A155" s="220" t="s">
        <v>198</v>
      </c>
      <c r="B155" s="211"/>
      <c r="C155" s="212"/>
      <c r="D155" s="211" t="s">
        <v>162</v>
      </c>
      <c r="E155" s="213">
        <v>30</v>
      </c>
      <c r="F155" s="221">
        <v>2</v>
      </c>
      <c r="G155" s="216">
        <v>30</v>
      </c>
      <c r="H155" s="387"/>
      <c r="I155" s="217"/>
      <c r="J155" s="217"/>
      <c r="K155" s="217"/>
      <c r="L155" s="217"/>
      <c r="M155" s="217"/>
      <c r="N155" s="221"/>
      <c r="O155" s="216"/>
      <c r="P155" s="217"/>
      <c r="Q155" s="217">
        <v>30</v>
      </c>
      <c r="R155" s="221"/>
      <c r="S155" s="213"/>
      <c r="T155" s="215"/>
      <c r="U155" s="215"/>
      <c r="V155" s="214"/>
      <c r="W155" s="216"/>
      <c r="X155" s="217"/>
      <c r="Y155" s="217"/>
      <c r="Z155" s="217"/>
    </row>
    <row r="156" spans="1:26" x14ac:dyDescent="0.2">
      <c r="A156" s="220" t="s">
        <v>83</v>
      </c>
      <c r="B156" s="211"/>
      <c r="C156" s="212"/>
      <c r="D156" s="211" t="s">
        <v>187</v>
      </c>
      <c r="E156" s="213">
        <v>15</v>
      </c>
      <c r="F156" s="214">
        <v>1</v>
      </c>
      <c r="G156" s="213"/>
      <c r="H156" s="365"/>
      <c r="I156" s="215">
        <v>15</v>
      </c>
      <c r="J156" s="215"/>
      <c r="K156" s="215"/>
      <c r="L156" s="215"/>
      <c r="M156" s="215"/>
      <c r="N156" s="214"/>
      <c r="O156" s="213"/>
      <c r="P156" s="215"/>
      <c r="Q156" s="215"/>
      <c r="R156" s="214">
        <v>15</v>
      </c>
      <c r="S156" s="213"/>
      <c r="T156" s="215"/>
      <c r="U156" s="215"/>
      <c r="V156" s="214"/>
      <c r="W156" s="216"/>
      <c r="X156" s="217"/>
      <c r="Y156" s="217"/>
      <c r="Z156" s="217"/>
    </row>
    <row r="157" spans="1:26" x14ac:dyDescent="0.2">
      <c r="A157" s="276" t="s">
        <v>199</v>
      </c>
      <c r="B157" s="277"/>
      <c r="C157" s="278"/>
      <c r="D157" s="277" t="s">
        <v>162</v>
      </c>
      <c r="E157" s="279">
        <v>30</v>
      </c>
      <c r="F157" s="280">
        <v>2</v>
      </c>
      <c r="G157" s="279"/>
      <c r="H157" s="388">
        <v>30</v>
      </c>
      <c r="I157" s="282"/>
      <c r="J157" s="282"/>
      <c r="K157" s="282"/>
      <c r="L157" s="282"/>
      <c r="M157" s="282"/>
      <c r="N157" s="280"/>
      <c r="O157" s="279"/>
      <c r="P157" s="282"/>
      <c r="Q157" s="282"/>
      <c r="R157" s="280"/>
      <c r="S157" s="279"/>
      <c r="T157" s="282"/>
      <c r="U157" s="282"/>
      <c r="V157" s="280"/>
      <c r="W157" s="284"/>
      <c r="X157" s="285"/>
      <c r="Y157" s="285">
        <v>30</v>
      </c>
      <c r="Z157" s="285"/>
    </row>
    <row r="158" spans="1:26" ht="27" x14ac:dyDescent="0.2">
      <c r="A158" s="235"/>
      <c r="B158" s="238"/>
      <c r="C158" s="237" t="s">
        <v>200</v>
      </c>
      <c r="D158" s="247" t="s">
        <v>201</v>
      </c>
      <c r="E158" s="239">
        <f>SUM(E150:E157)</f>
        <v>270</v>
      </c>
      <c r="F158" s="240">
        <f>SUM(F150:F157)</f>
        <v>17</v>
      </c>
      <c r="G158" s="239">
        <f>SUM(G150:G157)</f>
        <v>45</v>
      </c>
      <c r="H158" s="241">
        <f>SUM(H150:H157)</f>
        <v>30</v>
      </c>
      <c r="I158" s="241">
        <f>SUM(I150:I157)</f>
        <v>195</v>
      </c>
      <c r="J158" s="241"/>
      <c r="K158" s="241"/>
      <c r="L158" s="241"/>
      <c r="M158" s="241"/>
      <c r="N158" s="240"/>
      <c r="O158" s="239"/>
      <c r="P158" s="241">
        <f>SUM(P150:P157)</f>
        <v>60</v>
      </c>
      <c r="Q158" s="241">
        <f>SUM(Q150:Q157)</f>
        <v>45</v>
      </c>
      <c r="R158" s="240">
        <f>SUM(R150:R157)</f>
        <v>105</v>
      </c>
      <c r="S158" s="239"/>
      <c r="T158" s="241"/>
      <c r="U158" s="241"/>
      <c r="V158" s="240"/>
      <c r="W158" s="242"/>
      <c r="X158" s="243">
        <f>SUM(X150:X157)</f>
        <v>0</v>
      </c>
      <c r="Y158" s="243">
        <f>SUM(Y150:Y157)</f>
        <v>30</v>
      </c>
      <c r="Z158" s="243"/>
    </row>
    <row r="159" spans="1:26" x14ac:dyDescent="0.2">
      <c r="A159" s="389" t="s">
        <v>202</v>
      </c>
      <c r="B159" s="390"/>
      <c r="C159" s="391"/>
      <c r="D159" s="390" t="s">
        <v>203</v>
      </c>
      <c r="E159" s="392">
        <v>90</v>
      </c>
      <c r="F159" s="393">
        <v>12</v>
      </c>
      <c r="G159" s="391"/>
      <c r="H159" s="394"/>
      <c r="I159" s="391">
        <v>90</v>
      </c>
      <c r="J159" s="394"/>
      <c r="K159" s="391"/>
      <c r="L159" s="394"/>
      <c r="M159" s="391"/>
      <c r="N159" s="390"/>
      <c r="O159" s="391"/>
      <c r="P159" s="394"/>
      <c r="Q159" s="391"/>
      <c r="R159" s="390"/>
      <c r="S159" s="391"/>
      <c r="T159" s="394"/>
      <c r="U159" s="391"/>
      <c r="V159" s="390"/>
      <c r="W159" s="391"/>
      <c r="X159" s="394"/>
      <c r="Y159" s="391"/>
      <c r="Z159" s="395">
        <v>90</v>
      </c>
    </row>
    <row r="160" spans="1:26" x14ac:dyDescent="0.2">
      <c r="A160" s="235"/>
      <c r="B160" s="236"/>
      <c r="C160" s="325"/>
      <c r="D160" s="236"/>
      <c r="E160" s="326"/>
      <c r="F160" s="294"/>
      <c r="G160" s="326"/>
      <c r="H160" s="327"/>
      <c r="I160" s="328"/>
      <c r="J160" s="328"/>
      <c r="K160" s="328"/>
      <c r="L160" s="328"/>
      <c r="M160" s="328"/>
      <c r="N160" s="294"/>
      <c r="O160" s="326"/>
      <c r="P160" s="328"/>
      <c r="Q160" s="328"/>
      <c r="R160" s="294"/>
      <c r="S160" s="326"/>
      <c r="T160" s="328"/>
      <c r="U160" s="328"/>
      <c r="V160" s="294"/>
      <c r="W160" s="329"/>
      <c r="X160" s="330"/>
      <c r="Y160" s="330"/>
      <c r="Z160" s="330"/>
    </row>
  </sheetData>
  <mergeCells count="511">
    <mergeCell ref="T150:T151"/>
    <mergeCell ref="U150:U151"/>
    <mergeCell ref="V150:V151"/>
    <mergeCell ref="W150:W151"/>
    <mergeCell ref="X150:X151"/>
    <mergeCell ref="Z150:Z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J150:J151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149:Z149"/>
    <mergeCell ref="A128:A129"/>
    <mergeCell ref="B128:B129"/>
    <mergeCell ref="C128:C129"/>
    <mergeCell ref="D128:D129"/>
    <mergeCell ref="E128:E129"/>
    <mergeCell ref="H128:H129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X124:X125"/>
    <mergeCell ref="Y124:Y125"/>
    <mergeCell ref="Z124:Z125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W126:W127"/>
    <mergeCell ref="X126:X127"/>
    <mergeCell ref="Y126:Y127"/>
    <mergeCell ref="Z126:Z127"/>
    <mergeCell ref="W121:W122"/>
    <mergeCell ref="X121:X122"/>
    <mergeCell ref="Y121:Y122"/>
    <mergeCell ref="Z121:Z122"/>
    <mergeCell ref="A124:A125"/>
    <mergeCell ref="B124:B125"/>
    <mergeCell ref="C124:C125"/>
    <mergeCell ref="D124:D125"/>
    <mergeCell ref="E124:E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A121:A122"/>
    <mergeCell ref="B121:B122"/>
    <mergeCell ref="C121:C122"/>
    <mergeCell ref="E121:E122"/>
    <mergeCell ref="H121:H122"/>
    <mergeCell ref="J121:J122"/>
    <mergeCell ref="K121:K122"/>
    <mergeCell ref="L121:L122"/>
    <mergeCell ref="M121:M122"/>
    <mergeCell ref="Q115:R115"/>
    <mergeCell ref="S115:T115"/>
    <mergeCell ref="U115:V115"/>
    <mergeCell ref="W115:X115"/>
    <mergeCell ref="Y115:Z115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U119:U120"/>
    <mergeCell ref="V119:V120"/>
    <mergeCell ref="W119:W120"/>
    <mergeCell ref="X119:X120"/>
    <mergeCell ref="Y119:Y120"/>
    <mergeCell ref="Z119:Z120"/>
    <mergeCell ref="U111:U112"/>
    <mergeCell ref="V111:V112"/>
    <mergeCell ref="W111:W112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S114:V114"/>
    <mergeCell ref="W114:Z114"/>
    <mergeCell ref="C115:C116"/>
    <mergeCell ref="D115:D116"/>
    <mergeCell ref="G115:G116"/>
    <mergeCell ref="H115:H116"/>
    <mergeCell ref="I115:K115"/>
    <mergeCell ref="L115:L116"/>
    <mergeCell ref="M115:M116"/>
    <mergeCell ref="N115:N116"/>
    <mergeCell ref="O115:P115"/>
    <mergeCell ref="Z92:Z93"/>
    <mergeCell ref="A94:A95"/>
    <mergeCell ref="B94:B95"/>
    <mergeCell ref="C94:C95"/>
    <mergeCell ref="D94:D95"/>
    <mergeCell ref="E94:E95"/>
    <mergeCell ref="H94:H95"/>
    <mergeCell ref="A111:A112"/>
    <mergeCell ref="B111:B112"/>
    <mergeCell ref="C111:C112"/>
    <mergeCell ref="D111:D112"/>
    <mergeCell ref="E111:E112"/>
    <mergeCell ref="H111:H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V90:V91"/>
    <mergeCell ref="W90:W91"/>
    <mergeCell ref="X90:X91"/>
    <mergeCell ref="Y90:Y91"/>
    <mergeCell ref="Z90:Z91"/>
    <mergeCell ref="A92:A93"/>
    <mergeCell ref="B92:B93"/>
    <mergeCell ref="D92:D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W92:W93"/>
    <mergeCell ref="X92:X93"/>
    <mergeCell ref="Y92:Y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A90:A91"/>
    <mergeCell ref="B90:B91"/>
    <mergeCell ref="C90:C91"/>
    <mergeCell ref="D90:D91"/>
    <mergeCell ref="E90:E91"/>
    <mergeCell ref="H90:H91"/>
    <mergeCell ref="J90:J91"/>
    <mergeCell ref="K90:K91"/>
    <mergeCell ref="L90:L91"/>
    <mergeCell ref="Z85:Z86"/>
    <mergeCell ref="A87:A88"/>
    <mergeCell ref="B87:B88"/>
    <mergeCell ref="C87:C88"/>
    <mergeCell ref="E87:E88"/>
    <mergeCell ref="H87:H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N81:N82"/>
    <mergeCell ref="O81:P81"/>
    <mergeCell ref="Q81:R81"/>
    <mergeCell ref="S81:T81"/>
    <mergeCell ref="U81:V81"/>
    <mergeCell ref="W81:X81"/>
    <mergeCell ref="Y81:Z81"/>
    <mergeCell ref="A85:A86"/>
    <mergeCell ref="B85:B86"/>
    <mergeCell ref="E85:E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5:U86"/>
    <mergeCell ref="V85:V86"/>
    <mergeCell ref="W85:W86"/>
    <mergeCell ref="X85:X86"/>
    <mergeCell ref="Y85:Y86"/>
    <mergeCell ref="S77:S78"/>
    <mergeCell ref="T77:T78"/>
    <mergeCell ref="U77:U78"/>
    <mergeCell ref="V77:V78"/>
    <mergeCell ref="W77:W78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A60:A61"/>
    <mergeCell ref="B60:B61"/>
    <mergeCell ref="C60:C61"/>
    <mergeCell ref="D60:D61"/>
    <mergeCell ref="E60:E61"/>
    <mergeCell ref="H60:H61"/>
    <mergeCell ref="A77:A78"/>
    <mergeCell ref="B77:B78"/>
    <mergeCell ref="C77:C78"/>
    <mergeCell ref="D77:D78"/>
    <mergeCell ref="E77:E78"/>
    <mergeCell ref="H77:H78"/>
    <mergeCell ref="X56:X57"/>
    <mergeCell ref="Y56:Y57"/>
    <mergeCell ref="Z56:Z57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W58:W59"/>
    <mergeCell ref="X58:X59"/>
    <mergeCell ref="Y58:Y59"/>
    <mergeCell ref="Z58:Z59"/>
    <mergeCell ref="W53:W54"/>
    <mergeCell ref="X53:X54"/>
    <mergeCell ref="Y53:Y54"/>
    <mergeCell ref="Z53:Z54"/>
    <mergeCell ref="A56:A57"/>
    <mergeCell ref="B56:B57"/>
    <mergeCell ref="C56:C57"/>
    <mergeCell ref="D56:D57"/>
    <mergeCell ref="E56:E57"/>
    <mergeCell ref="H56:H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A53:A54"/>
    <mergeCell ref="B53:B54"/>
    <mergeCell ref="C53:C54"/>
    <mergeCell ref="E53:E54"/>
    <mergeCell ref="H53:H54"/>
    <mergeCell ref="J53:J54"/>
    <mergeCell ref="K53:K54"/>
    <mergeCell ref="L53:L54"/>
    <mergeCell ref="M53:M54"/>
    <mergeCell ref="Q47:R47"/>
    <mergeCell ref="S47:T47"/>
    <mergeCell ref="U47:V47"/>
    <mergeCell ref="W47:X47"/>
    <mergeCell ref="Y47:Z47"/>
    <mergeCell ref="A51:A52"/>
    <mergeCell ref="B51:B52"/>
    <mergeCell ref="E51:E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V41:V43"/>
    <mergeCell ref="W41:W43"/>
    <mergeCell ref="X41:X43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O47:P47"/>
    <mergeCell ref="W31:W32"/>
    <mergeCell ref="X31:X32"/>
    <mergeCell ref="Y31:Y32"/>
    <mergeCell ref="Z31:Z32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Q9:R9"/>
    <mergeCell ref="S9:T9"/>
    <mergeCell ref="U9:V9"/>
    <mergeCell ref="W9:X9"/>
    <mergeCell ref="Y9:Z9"/>
    <mergeCell ref="A31:A32"/>
    <mergeCell ref="B31:B32"/>
    <mergeCell ref="C31:C32"/>
    <mergeCell ref="D31:D32"/>
    <mergeCell ref="E31:E32"/>
    <mergeCell ref="H31:H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A1:Z1"/>
    <mergeCell ref="A2:Z2"/>
    <mergeCell ref="A3:Z3"/>
    <mergeCell ref="A5:Z5"/>
    <mergeCell ref="A6:Z6"/>
    <mergeCell ref="A7:Z7"/>
    <mergeCell ref="A8:A10"/>
    <mergeCell ref="B8:B10"/>
    <mergeCell ref="C8:D8"/>
    <mergeCell ref="E8:E10"/>
    <mergeCell ref="F8:F10"/>
    <mergeCell ref="G8:N8"/>
    <mergeCell ref="O8:R8"/>
    <mergeCell ref="S8:V8"/>
    <mergeCell ref="W8:Z8"/>
    <mergeCell ref="C9:C10"/>
    <mergeCell ref="D9:D10"/>
    <mergeCell ref="G9:G10"/>
    <mergeCell ref="H9:H10"/>
    <mergeCell ref="I9:K9"/>
    <mergeCell ref="L9:L10"/>
    <mergeCell ref="M9:M10"/>
    <mergeCell ref="N9:N10"/>
    <mergeCell ref="O9:P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PSpecIstDz</vt:lpstr>
      <vt:lpstr>Arkusz1</vt:lpstr>
      <vt:lpstr>Arkusz2</vt:lpstr>
      <vt:lpstr>PSpecIstDz!Obszar_wydruku</vt:lpstr>
      <vt:lpstr>PSpecIstDz!Print_Area_0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revision>5</cp:revision>
  <cp:lastPrinted>2019-06-25T09:17:31Z</cp:lastPrinted>
  <dcterms:created xsi:type="dcterms:W3CDTF">1997-02-26T13:46:56Z</dcterms:created>
  <dcterms:modified xsi:type="dcterms:W3CDTF">2019-06-25T09:28:22Z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