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Zmiany\"/>
    </mc:Choice>
  </mc:AlternateContent>
  <bookViews>
    <workbookView xWindow="0" yWindow="0" windowWidth="19200" windowHeight="7050"/>
  </bookViews>
  <sheets>
    <sheet name="pedagogika" sheetId="4" r:id="rId1"/>
  </sheets>
  <definedNames>
    <definedName name="_xlnm.Print_Area" localSheetId="0">pedagogika!$A$1:$Y$221</definedName>
  </definedNames>
  <calcPr calcId="162913"/>
</workbook>
</file>

<file path=xl/calcChain.xml><?xml version="1.0" encoding="utf-8"?>
<calcChain xmlns="http://schemas.openxmlformats.org/spreadsheetml/2006/main">
  <c r="T203" i="4" l="1"/>
  <c r="T158" i="4"/>
  <c r="T106" i="4"/>
  <c r="T67" i="4"/>
  <c r="R67" i="4"/>
  <c r="R203" i="4"/>
  <c r="R158" i="4"/>
  <c r="R106" i="4"/>
  <c r="R207" i="4" l="1"/>
  <c r="U124" i="4"/>
  <c r="U176" i="4"/>
  <c r="U75" i="4"/>
  <c r="U79" i="4"/>
  <c r="R43" i="4"/>
  <c r="R65" i="4"/>
  <c r="M65" i="4"/>
  <c r="E65" i="4"/>
  <c r="V158" i="4" l="1"/>
  <c r="E16" i="4" l="1"/>
  <c r="F16" i="4"/>
  <c r="F21" i="4"/>
  <c r="E10" i="4"/>
  <c r="E99" i="4"/>
  <c r="E94" i="4"/>
  <c r="E89" i="4"/>
  <c r="E84" i="4"/>
  <c r="P67" i="4"/>
  <c r="P110" i="4" s="1"/>
  <c r="P16" i="4"/>
  <c r="G16" i="4"/>
  <c r="E28" i="4"/>
  <c r="E25" i="4"/>
  <c r="E21" i="4"/>
  <c r="G150" i="4"/>
  <c r="X67" i="4"/>
  <c r="V67" i="4"/>
  <c r="V203" i="4"/>
  <c r="T195" i="4"/>
  <c r="Y183" i="4"/>
  <c r="X202" i="4" s="1"/>
  <c r="Y150" i="4"/>
  <c r="X157" i="4" s="1"/>
  <c r="V150" i="4"/>
  <c r="E150" i="4"/>
  <c r="E142" i="4"/>
  <c r="E137" i="4"/>
  <c r="E133" i="4"/>
  <c r="E131" i="4"/>
  <c r="E128" i="4"/>
  <c r="E124" i="4"/>
  <c r="X106" i="4"/>
  <c r="V106" i="4"/>
  <c r="X65" i="4"/>
  <c r="V65" i="4"/>
  <c r="N67" i="4"/>
  <c r="W150" i="4"/>
  <c r="I131" i="4"/>
  <c r="U128" i="4"/>
  <c r="T128" i="4"/>
  <c r="I128" i="4"/>
  <c r="G128" i="4"/>
  <c r="S124" i="4"/>
  <c r="I124" i="4"/>
  <c r="R142" i="4"/>
  <c r="U131" i="4"/>
  <c r="V99" i="4"/>
  <c r="V94" i="4"/>
  <c r="H202" i="4"/>
  <c r="G195" i="4"/>
  <c r="U82" i="4"/>
  <c r="U89" i="4"/>
  <c r="T89" i="4"/>
  <c r="I89" i="4"/>
  <c r="G89" i="4"/>
  <c r="Y34" i="4"/>
  <c r="W34" i="4"/>
  <c r="U34" i="4"/>
  <c r="R34" i="4"/>
  <c r="L34" i="4"/>
  <c r="L64" i="4" s="1"/>
  <c r="G34" i="4"/>
  <c r="F34" i="4"/>
  <c r="E34" i="4"/>
  <c r="Q28" i="4"/>
  <c r="O28" i="4"/>
  <c r="J28" i="4"/>
  <c r="J64" i="4" s="1"/>
  <c r="F28" i="4"/>
  <c r="N16" i="4"/>
  <c r="H188" i="4"/>
  <c r="X203" i="4"/>
  <c r="X158" i="4"/>
  <c r="I75" i="4"/>
  <c r="E195" i="4"/>
  <c r="E188" i="4"/>
  <c r="E183" i="4"/>
  <c r="F183" i="4"/>
  <c r="I183" i="4"/>
  <c r="I21" i="4"/>
  <c r="W185" i="4"/>
  <c r="I185" i="4"/>
  <c r="F185" i="4"/>
  <c r="E185" i="4"/>
  <c r="F131" i="4"/>
  <c r="I82" i="4"/>
  <c r="F82" i="4"/>
  <c r="E82" i="4"/>
  <c r="E75" i="4"/>
  <c r="F75" i="4"/>
  <c r="V207" i="4" l="1"/>
  <c r="V214" i="4" s="1"/>
  <c r="V157" i="4"/>
  <c r="X207" i="4"/>
  <c r="V110" i="4"/>
  <c r="V117" i="4" s="1"/>
  <c r="X110" i="4"/>
  <c r="X117" i="4" s="1"/>
  <c r="V162" i="4"/>
  <c r="V169" i="4" s="1"/>
  <c r="N162" i="4" l="1"/>
  <c r="N169" i="4" s="1"/>
  <c r="N207" i="4"/>
  <c r="N214" i="4" s="1"/>
  <c r="R162" i="4"/>
  <c r="R169" i="4" s="1"/>
  <c r="R214" i="4"/>
  <c r="P162" i="4"/>
  <c r="P169" i="4" s="1"/>
  <c r="P207" i="4"/>
  <c r="P214" i="4" s="1"/>
  <c r="T162" i="4"/>
  <c r="T169" i="4" s="1"/>
  <c r="T207" i="4"/>
  <c r="T214" i="4" s="1"/>
  <c r="X162" i="4"/>
  <c r="X169" i="4" s="1"/>
  <c r="X214" i="4"/>
  <c r="T110" i="4"/>
  <c r="T117" i="4" s="1"/>
  <c r="T79" i="4"/>
  <c r="I79" i="4"/>
  <c r="G79" i="4"/>
  <c r="F79" i="4"/>
  <c r="E79" i="4"/>
  <c r="E105" i="4" s="1"/>
  <c r="S75" i="4"/>
  <c r="F84" i="4" l="1"/>
  <c r="J84" i="4"/>
  <c r="J105" i="4" s="1"/>
  <c r="S84" i="4"/>
  <c r="U84" i="4"/>
  <c r="W195" i="4"/>
  <c r="V202" i="4" s="1"/>
  <c r="U195" i="4"/>
  <c r="I195" i="4"/>
  <c r="F195" i="4"/>
  <c r="U188" i="4"/>
  <c r="T188" i="4"/>
  <c r="S188" i="4"/>
  <c r="R188" i="4"/>
  <c r="I188" i="4"/>
  <c r="G188" i="4"/>
  <c r="F188" i="4"/>
  <c r="I180" i="4"/>
  <c r="U180" i="4"/>
  <c r="T180" i="4"/>
  <c r="G180" i="4"/>
  <c r="F180" i="4"/>
  <c r="E180" i="4"/>
  <c r="S176" i="4"/>
  <c r="I176" i="4"/>
  <c r="F176" i="4"/>
  <c r="E176" i="4"/>
  <c r="E202" i="4" s="1"/>
  <c r="U150" i="4"/>
  <c r="I150" i="4"/>
  <c r="I157" i="4" s="1"/>
  <c r="F150" i="4"/>
  <c r="T142" i="4"/>
  <c r="G142" i="4"/>
  <c r="F142" i="4"/>
  <c r="R137" i="4"/>
  <c r="G137" i="4"/>
  <c r="F137" i="4"/>
  <c r="R133" i="4"/>
  <c r="G133" i="4"/>
  <c r="F133" i="4"/>
  <c r="R202" i="4" l="1"/>
  <c r="G157" i="4"/>
  <c r="F203" i="4"/>
  <c r="F209" i="4" s="1"/>
  <c r="T202" i="4"/>
  <c r="R157" i="4"/>
  <c r="T157" i="4"/>
  <c r="I202" i="4"/>
  <c r="G202" i="4"/>
  <c r="W57" i="4"/>
  <c r="V57" i="4"/>
  <c r="I57" i="4"/>
  <c r="G57" i="4"/>
  <c r="E57" i="4"/>
  <c r="P117" i="4"/>
  <c r="N110" i="4"/>
  <c r="N117" i="4" s="1"/>
  <c r="Y99" i="4"/>
  <c r="X105" i="4" s="1"/>
  <c r="W99" i="4"/>
  <c r="U99" i="4"/>
  <c r="T99" i="4"/>
  <c r="I99" i="4"/>
  <c r="G99" i="4"/>
  <c r="F99" i="4"/>
  <c r="W94" i="4"/>
  <c r="I94" i="4"/>
  <c r="G94" i="4"/>
  <c r="F94" i="4"/>
  <c r="S89" i="4"/>
  <c r="R89" i="4"/>
  <c r="F89" i="4"/>
  <c r="F128" i="4"/>
  <c r="F124" i="4"/>
  <c r="E157" i="4"/>
  <c r="F57" i="4"/>
  <c r="Y51" i="4"/>
  <c r="X51" i="4"/>
  <c r="I51" i="4"/>
  <c r="G51" i="4"/>
  <c r="F51" i="4"/>
  <c r="E51" i="4"/>
  <c r="R47" i="4"/>
  <c r="G47" i="4"/>
  <c r="F47" i="4"/>
  <c r="F67" i="4" s="1"/>
  <c r="E47" i="4"/>
  <c r="S43" i="4"/>
  <c r="I43" i="4"/>
  <c r="G43" i="4"/>
  <c r="F43" i="4"/>
  <c r="E43" i="4"/>
  <c r="R110" i="4"/>
  <c r="R117" i="4" s="1"/>
  <c r="K28" i="4"/>
  <c r="K64" i="4" s="1"/>
  <c r="I28" i="4"/>
  <c r="P25" i="4"/>
  <c r="G25" i="4"/>
  <c r="F25" i="4"/>
  <c r="P21" i="4"/>
  <c r="Q21" i="4"/>
  <c r="G21" i="4"/>
  <c r="N10" i="4"/>
  <c r="N64" i="4" s="1"/>
  <c r="G10" i="4"/>
  <c r="F10" i="4"/>
  <c r="F207" i="4" l="1"/>
  <c r="F214" i="4" s="1"/>
  <c r="P64" i="4"/>
  <c r="P205" i="4" s="1"/>
  <c r="P213" i="4" s="1"/>
  <c r="R105" i="4"/>
  <c r="G105" i="4"/>
  <c r="F106" i="4"/>
  <c r="F112" i="4" s="1"/>
  <c r="V64" i="4"/>
  <c r="V160" i="4" s="1"/>
  <c r="V168" i="4" s="1"/>
  <c r="I64" i="4"/>
  <c r="V105" i="4"/>
  <c r="I105" i="4"/>
  <c r="T64" i="4"/>
  <c r="T205" i="4" s="1"/>
  <c r="T213" i="4" s="1"/>
  <c r="G64" i="4"/>
  <c r="R64" i="4"/>
  <c r="X64" i="4"/>
  <c r="X108" i="4" s="1"/>
  <c r="X116" i="4" s="1"/>
  <c r="F158" i="4"/>
  <c r="F164" i="4" s="1"/>
  <c r="T105" i="4"/>
  <c r="N205" i="4"/>
  <c r="N213" i="4" s="1"/>
  <c r="R108" i="4" l="1"/>
  <c r="R116" i="4" s="1"/>
  <c r="V108" i="4"/>
  <c r="V116" i="4" s="1"/>
  <c r="F110" i="4"/>
  <c r="F117" i="4" s="1"/>
  <c r="X160" i="4"/>
  <c r="X168" i="4" s="1"/>
  <c r="V205" i="4"/>
  <c r="V213" i="4" s="1"/>
  <c r="X205" i="4"/>
  <c r="X213" i="4" s="1"/>
  <c r="T108" i="4"/>
  <c r="T116" i="4" s="1"/>
  <c r="T160" i="4"/>
  <c r="T168" i="4" s="1"/>
  <c r="F162" i="4"/>
  <c r="F169" i="4" s="1"/>
  <c r="R160" i="4"/>
  <c r="R168" i="4" s="1"/>
  <c r="R205" i="4"/>
  <c r="R213" i="4" s="1"/>
  <c r="N108" i="4"/>
  <c r="N116" i="4" s="1"/>
  <c r="N160" i="4"/>
  <c r="N168" i="4" s="1"/>
  <c r="P108" i="4"/>
  <c r="P116" i="4" s="1"/>
  <c r="P160" i="4"/>
  <c r="P168" i="4" s="1"/>
  <c r="E64" i="4"/>
  <c r="E205" i="4" s="1"/>
  <c r="E213" i="4" s="1"/>
  <c r="E108" i="4" l="1"/>
  <c r="E116" i="4" s="1"/>
  <c r="E160" i="4"/>
  <c r="E168" i="4" s="1"/>
</calcChain>
</file>

<file path=xl/sharedStrings.xml><?xml version="1.0" encoding="utf-8"?>
<sst xmlns="http://schemas.openxmlformats.org/spreadsheetml/2006/main" count="475" uniqueCount="206">
  <si>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</si>
  <si>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</si>
  <si>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</si>
  <si>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</si>
  <si>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</si>
  <si>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</si>
  <si>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</si>
  <si>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</si>
  <si>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</si>
  <si>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</si>
  <si>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</si>
  <si>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</si>
  <si>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</si>
  <si>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</si>
  <si>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</si>
  <si>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</si>
  <si>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</si>
  <si>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</si>
  <si>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</si>
  <si>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</si>
  <si>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</si>
  <si>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</si>
  <si>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</si>
  <si>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</si>
  <si>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</si>
  <si>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Wychowanie fizyczne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</si>
  <si>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</si>
  <si>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</si>
  <si>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</si>
  <si>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</si>
  <si>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</si>
  <si>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</si>
  <si>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</si>
  <si>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</si>
  <si>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</si>
  <si>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</si>
  <si>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</si>
  <si>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</si>
  <si>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</si>
  <si>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</si>
  <si>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</si>
  <si>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</si>
  <si>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</si>
  <si>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</si>
  <si>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</si>
  <si>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</si>
  <si>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</si>
  <si>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</si>
  <si>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</si>
  <si>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</si>
  <si>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</si>
  <si>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</si>
  <si>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</si>
  <si>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</si>
  <si>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</si>
  <si>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</si>
  <si>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</si>
  <si>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</si>
  <si>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</si>
  <si>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</si>
  <si>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</si>
  <si>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</si>
  <si>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</si>
  <si>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</si>
  <si>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</si>
  <si>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</si>
  <si>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</si>
  <si>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</si>
  <si>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</si>
  <si>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</si>
  <si>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</si>
  <si>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</si>
  <si>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</si>
  <si>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</si>
  <si>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</si>
  <si>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</si>
  <si>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</si>
  <si>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</si>
  <si>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</si>
  <si>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</si>
  <si>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</si>
  <si>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</si>
  <si>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</si>
  <si>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</si>
  <si>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</si>
  <si>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</si>
  <si>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</si>
  <si>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</si>
  <si>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</si>
  <si>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</si>
  <si>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</si>
  <si>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</si>
  <si>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</si>
  <si>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</si>
  <si>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</si>
  <si>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</si>
  <si>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</si>
  <si>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</si>
  <si>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</si>
  <si>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</si>
  <si>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</si>
  <si>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</si>
  <si>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</si>
  <si>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</si>
  <si>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</si>
  <si>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</si>
  <si>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</si>
  <si>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</si>
  <si>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</si>
  <si>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</si>
  <si>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</si>
  <si>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</si>
  <si>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</si>
  <si>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</si>
  <si>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</si>
  <si>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</si>
  <si>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</si>
  <si>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</si>
  <si>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</si>
  <si>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</si>
  <si>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</si>
  <si>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</si>
  <si>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</si>
  <si>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</si>
  <si>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</si>
  <si>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</si>
  <si>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</si>
  <si>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</si>
  <si>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</si>
  <si>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</si>
  <si>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</si>
  <si>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</si>
  <si>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</si>
  <si>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</si>
  <si>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</si>
  <si>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</si>
  <si>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</si>
  <si>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</si>
  <si>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</si>
  <si>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</si>
  <si>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</si>
  <si>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</si>
  <si>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</si>
  <si>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</si>
  <si>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</si>
  <si>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</si>
  <si>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</si>
  <si>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</si>
  <si>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</si>
  <si>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</si>
  <si>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</si>
  <si>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</si>
  <si>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</si>
  <si>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</si>
  <si>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</si>
  <si>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</si>
  <si>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</si>
  <si>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</si>
  <si>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</si>
  <si>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>Razem godzin zajęć (cz. I i II)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</si>
  <si>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</si>
  <si>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</si>
  <si>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</si>
  <si>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</si>
  <si>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STACJONARNE STUDIA I STOPNIA, profil OGÓLNOAKADEMICKI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</si>
  <si>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</si>
  <si>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</si>
  <si>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</si>
  <si>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</si>
  <si>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</si>
  <si>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</si>
  <si>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</si>
  <si>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</si>
  <si>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</si>
  <si>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>Historia systemów penitencjarnych                                                          Historia wychowania w rodzinie                                                                Historia edukacji seksualnej</t>
  </si>
  <si>
    <t>Diagnozowanie w pracy resocjalizacyjnej</t>
  </si>
  <si>
    <t>Socjologia wychowania</t>
  </si>
  <si>
    <t>2Z</t>
  </si>
  <si>
    <t>E,Zo</t>
  </si>
  <si>
    <t xml:space="preserve">     do uzyskania z wykładu ogólnouczelnianego</t>
  </si>
  <si>
    <t xml:space="preserve">     ECTS za przedmioty ograniczonego wyboru</t>
  </si>
  <si>
    <t>Problematyka przemocy seksualnej</t>
  </si>
  <si>
    <t xml:space="preserve">     specjalność: pedagogika resocjalizacyjna i wczesna interwencja społeczna</t>
  </si>
  <si>
    <t>Moduł do wyboru                                                                                                 specjalność: pedagogika resocjalizacyjna i wczesna interwencja społeczna</t>
  </si>
  <si>
    <t xml:space="preserve">    ECTS do uzyskania z wykładu ogólnouczelnianego</t>
  </si>
  <si>
    <t xml:space="preserve">2.w przypadku liczby kandydatów przekraczającej liczbę miejsc na danej specjalności, kryterium wyboru stanowi średnia ocen ze wszystkich zaliczeń i egzaminów, uzyskana na I semestrze studiów  </t>
  </si>
  <si>
    <t>Moduły obowiązkowe i ograniczonego wyboru (dla wszystkich specjalności)</t>
  </si>
  <si>
    <t xml:space="preserve">     CZĘŚĆ II - BLOK MODUŁÓW DO WYBORU - moduły specjalnościowe, zgodnie z wyborem dokonanym na I roku studiów, obowiązuje do końca studiów</t>
  </si>
  <si>
    <t xml:space="preserve">     moduły specjalności do wyboru od II roku: pedagogika opiekuńczo - wychowawcza z gerontologią społeczną/ pedagogika opiekuńczo - wychowawcza z edukacją seksualną/</t>
  </si>
  <si>
    <t xml:space="preserve">     pedagogika resocjalizacyjna i wczesna interwencja    społeczna</t>
  </si>
  <si>
    <t>rok I                       2016/17</t>
  </si>
  <si>
    <t>rok II                       2017/18</t>
  </si>
  <si>
    <t>rok III                        2018/19</t>
  </si>
  <si>
    <t xml:space="preserve">     w tym godzin praktyk:</t>
  </si>
  <si>
    <t>Student dokonuje wyboru specjalności po I semestrze studiów</t>
  </si>
  <si>
    <t xml:space="preserve">     Kierunek: PEDAGOGIKA - PLAN STUDIÓW OD ROKU AKADEMICKIEGO 2017/2018                                      </t>
  </si>
  <si>
    <t>ow</t>
  </si>
  <si>
    <t xml:space="preserve">     ECTS do uzyskania z przedmiotów fakultatywnych do wyboru</t>
  </si>
  <si>
    <t>rok I                       2017/18</t>
  </si>
  <si>
    <t>rok II                       2018/19</t>
  </si>
  <si>
    <t>rok III                        2019/20</t>
  </si>
  <si>
    <t>PP3</t>
  </si>
  <si>
    <t>Liczba godzin praktyk</t>
  </si>
  <si>
    <t>Liczba godzin zajęć dydaktycznych</t>
  </si>
  <si>
    <t>zakres rozszerzony</t>
  </si>
  <si>
    <t>Liczba godzin praktyk: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</si>
</sst>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2" fillId="4" borderId="1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3" borderId="34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/>
    <xf numFmtId="0" fontId="3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/>
    <xf numFmtId="0" fontId="7" fillId="2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16" xfId="0" applyFont="1" applyFill="1" applyBorder="1" applyAlignment="1"/>
    <xf numFmtId="0" fontId="4" fillId="0" borderId="49" xfId="0" applyFont="1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/>
    <xf numFmtId="0" fontId="4" fillId="3" borderId="5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4" borderId="39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2"/>
  <sheetViews>
    <sheetView tabSelected="1" view="pageBreakPreview" zoomScale="110" zoomScaleNormal="110" zoomScaleSheetLayoutView="110" workbookViewId="0">
      <selection activeCell="R198" sqref="R198"/>
    </sheetView>
  </sheetViews>
  <sheetFormatPr defaultColWidth="9.1796875" defaultRowHeight="10" x14ac:dyDescent="0.2"/>
  <cols>
    <col min="1" max="1" width="47.81640625" style="215" customWidth="1"/>
    <col min="2" max="2" width="4.7265625" style="23" customWidth="1"/>
    <col min="3" max="4" width="5.1796875" style="23" customWidth="1"/>
    <col min="5" max="5" width="6.453125" style="23" customWidth="1"/>
    <col min="6" max="6" width="4.26953125" style="23" customWidth="1"/>
    <col min="7" max="13" width="3.7265625" style="4" customWidth="1"/>
    <col min="14" max="25" width="4.26953125" style="9" customWidth="1"/>
    <col min="26" max="29" width="9.1796875" style="12"/>
    <col min="30" max="16384" width="9.1796875" style="23"/>
  </cols>
  <sheetData>
    <row r="1" spans="1:29" ht="21" customHeight="1" x14ac:dyDescent="0.25">
      <c r="A1" s="653" t="s">
        <v>195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</row>
    <row r="2" spans="1:29" ht="12" customHeight="1" x14ac:dyDescent="0.25">
      <c r="A2" s="653" t="s">
        <v>164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</row>
    <row r="3" spans="1:29" ht="11.25" customHeight="1" x14ac:dyDescent="0.25">
      <c r="A3" s="654" t="s">
        <v>188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</row>
    <row r="4" spans="1:29" s="242" customFormat="1" ht="15" customHeight="1" x14ac:dyDescent="0.25">
      <c r="A4" s="728" t="s">
        <v>189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</row>
    <row r="5" spans="1:29" s="176" customFormat="1" ht="20.25" customHeight="1" x14ac:dyDescent="0.25">
      <c r="A5" s="533" t="s">
        <v>165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</row>
    <row r="6" spans="1:29" s="4" customFormat="1" ht="18.649999999999999" customHeight="1" x14ac:dyDescent="0.2">
      <c r="A6" s="532" t="s">
        <v>166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14"/>
      <c r="AA6" s="14"/>
      <c r="AB6" s="14"/>
      <c r="AC6" s="14"/>
    </row>
    <row r="7" spans="1:29" s="1" customFormat="1" ht="24" customHeight="1" x14ac:dyDescent="0.25">
      <c r="A7" s="558" t="s">
        <v>132</v>
      </c>
      <c r="B7" s="561" t="s">
        <v>26</v>
      </c>
      <c r="C7" s="509" t="s">
        <v>0</v>
      </c>
      <c r="D7" s="511"/>
      <c r="E7" s="499" t="s">
        <v>18</v>
      </c>
      <c r="F7" s="502" t="s">
        <v>1</v>
      </c>
      <c r="G7" s="513" t="s">
        <v>2</v>
      </c>
      <c r="H7" s="515"/>
      <c r="I7" s="515"/>
      <c r="J7" s="515"/>
      <c r="K7" s="515"/>
      <c r="L7" s="515"/>
      <c r="M7" s="517"/>
      <c r="N7" s="655" t="s">
        <v>198</v>
      </c>
      <c r="O7" s="509"/>
      <c r="P7" s="509"/>
      <c r="Q7" s="511"/>
      <c r="R7" s="655" t="s">
        <v>199</v>
      </c>
      <c r="S7" s="509"/>
      <c r="T7" s="509"/>
      <c r="U7" s="511"/>
      <c r="V7" s="655" t="s">
        <v>200</v>
      </c>
      <c r="W7" s="509"/>
      <c r="X7" s="509"/>
      <c r="Y7" s="509"/>
      <c r="Z7" s="15"/>
      <c r="AA7" s="15"/>
      <c r="AB7" s="15"/>
      <c r="AC7" s="15"/>
    </row>
    <row r="8" spans="1:29" s="1" customFormat="1" ht="10.5" x14ac:dyDescent="0.25">
      <c r="A8" s="558"/>
      <c r="B8" s="561"/>
      <c r="C8" s="509" t="s">
        <v>11</v>
      </c>
      <c r="D8" s="511" t="s">
        <v>10</v>
      </c>
      <c r="E8" s="499"/>
      <c r="F8" s="502"/>
      <c r="G8" s="513" t="s">
        <v>3</v>
      </c>
      <c r="H8" s="515" t="s">
        <v>4</v>
      </c>
      <c r="I8" s="515" t="s">
        <v>5</v>
      </c>
      <c r="J8" s="515"/>
      <c r="K8" s="515" t="s">
        <v>7</v>
      </c>
      <c r="L8" s="515" t="s">
        <v>8</v>
      </c>
      <c r="M8" s="517" t="s">
        <v>9</v>
      </c>
      <c r="N8" s="513" t="s">
        <v>12</v>
      </c>
      <c r="O8" s="515"/>
      <c r="P8" s="515" t="s">
        <v>13</v>
      </c>
      <c r="Q8" s="517"/>
      <c r="R8" s="513" t="s">
        <v>14</v>
      </c>
      <c r="S8" s="515"/>
      <c r="T8" s="515" t="s">
        <v>15</v>
      </c>
      <c r="U8" s="517"/>
      <c r="V8" s="513" t="s">
        <v>16</v>
      </c>
      <c r="W8" s="515"/>
      <c r="X8" s="515" t="s">
        <v>17</v>
      </c>
      <c r="Y8" s="515"/>
      <c r="Z8" s="15"/>
      <c r="AA8" s="15"/>
      <c r="AB8" s="15"/>
      <c r="AC8" s="15"/>
    </row>
    <row r="9" spans="1:29" s="1" customFormat="1" ht="12" customHeight="1" thickBot="1" x14ac:dyDescent="0.3">
      <c r="A9" s="559"/>
      <c r="B9" s="562"/>
      <c r="C9" s="510"/>
      <c r="D9" s="512"/>
      <c r="E9" s="500"/>
      <c r="F9" s="503"/>
      <c r="G9" s="514"/>
      <c r="H9" s="516"/>
      <c r="I9" s="174" t="s">
        <v>6</v>
      </c>
      <c r="J9" s="174" t="s">
        <v>3</v>
      </c>
      <c r="K9" s="516"/>
      <c r="L9" s="516"/>
      <c r="M9" s="518"/>
      <c r="N9" s="173" t="s">
        <v>19</v>
      </c>
      <c r="O9" s="174" t="s">
        <v>5</v>
      </c>
      <c r="P9" s="174" t="s">
        <v>19</v>
      </c>
      <c r="Q9" s="175" t="s">
        <v>5</v>
      </c>
      <c r="R9" s="173" t="s">
        <v>19</v>
      </c>
      <c r="S9" s="174" t="s">
        <v>5</v>
      </c>
      <c r="T9" s="174" t="s">
        <v>19</v>
      </c>
      <c r="U9" s="175" t="s">
        <v>5</v>
      </c>
      <c r="V9" s="173" t="s">
        <v>19</v>
      </c>
      <c r="W9" s="174" t="s">
        <v>5</v>
      </c>
      <c r="X9" s="174" t="s">
        <v>19</v>
      </c>
      <c r="Y9" s="174" t="s">
        <v>5</v>
      </c>
      <c r="Z9" s="15"/>
      <c r="AA9" s="15"/>
      <c r="AB9" s="15"/>
      <c r="AC9" s="15"/>
    </row>
    <row r="10" spans="1:29" s="5" customFormat="1" ht="15" customHeight="1" thickBot="1" x14ac:dyDescent="0.3">
      <c r="A10" s="263" t="s">
        <v>31</v>
      </c>
      <c r="B10" s="264"/>
      <c r="C10" s="265"/>
      <c r="D10" s="266"/>
      <c r="E10" s="264">
        <f>SUM(E11:E15)</f>
        <v>125</v>
      </c>
      <c r="F10" s="266">
        <f>SUM(F11:F15)</f>
        <v>15</v>
      </c>
      <c r="G10" s="264">
        <f>SUM(G11:G15)</f>
        <v>125</v>
      </c>
      <c r="H10" s="267"/>
      <c r="I10" s="267"/>
      <c r="J10" s="267"/>
      <c r="K10" s="268"/>
      <c r="L10" s="267"/>
      <c r="M10" s="266"/>
      <c r="N10" s="264">
        <f>SUM(N11:N15)</f>
        <v>125</v>
      </c>
      <c r="O10" s="267"/>
      <c r="P10" s="267"/>
      <c r="Q10" s="266"/>
      <c r="R10" s="264"/>
      <c r="S10" s="267"/>
      <c r="T10" s="267"/>
      <c r="U10" s="266"/>
      <c r="V10" s="264"/>
      <c r="W10" s="269"/>
      <c r="X10" s="269"/>
      <c r="Y10" s="269"/>
      <c r="Z10" s="13"/>
      <c r="AA10" s="249"/>
      <c r="AB10" s="13"/>
      <c r="AC10" s="13"/>
    </row>
    <row r="11" spans="1:29" s="5" customFormat="1" ht="15" customHeight="1" x14ac:dyDescent="0.25">
      <c r="A11" s="257" t="s">
        <v>32</v>
      </c>
      <c r="B11" s="258"/>
      <c r="C11" s="259" t="s">
        <v>29</v>
      </c>
      <c r="D11" s="28"/>
      <c r="E11" s="258">
        <v>25</v>
      </c>
      <c r="F11" s="28">
        <v>3</v>
      </c>
      <c r="G11" s="258">
        <v>25</v>
      </c>
      <c r="H11" s="259"/>
      <c r="I11" s="259"/>
      <c r="J11" s="259"/>
      <c r="K11" s="260"/>
      <c r="L11" s="259"/>
      <c r="M11" s="28"/>
      <c r="N11" s="261">
        <v>25</v>
      </c>
      <c r="O11" s="255"/>
      <c r="P11" s="255"/>
      <c r="Q11" s="256"/>
      <c r="R11" s="261"/>
      <c r="S11" s="255"/>
      <c r="T11" s="255"/>
      <c r="U11" s="256"/>
      <c r="V11" s="261"/>
      <c r="W11" s="262"/>
      <c r="X11" s="262"/>
      <c r="Y11" s="262"/>
      <c r="Z11" s="13"/>
      <c r="AA11" s="13"/>
      <c r="AB11" s="13"/>
      <c r="AC11" s="13"/>
    </row>
    <row r="12" spans="1:29" s="5" customFormat="1" ht="12.75" customHeight="1" x14ac:dyDescent="0.25">
      <c r="A12" s="198" t="s">
        <v>33</v>
      </c>
      <c r="B12" s="177"/>
      <c r="C12" s="237" t="s">
        <v>29</v>
      </c>
      <c r="D12" s="179"/>
      <c r="E12" s="177">
        <v>25</v>
      </c>
      <c r="F12" s="179">
        <v>3</v>
      </c>
      <c r="G12" s="177">
        <v>25</v>
      </c>
      <c r="H12" s="178"/>
      <c r="I12" s="178"/>
      <c r="J12" s="178"/>
      <c r="K12" s="206"/>
      <c r="L12" s="206"/>
      <c r="M12" s="207"/>
      <c r="N12" s="180">
        <v>25</v>
      </c>
      <c r="O12" s="181"/>
      <c r="P12" s="181"/>
      <c r="Q12" s="182"/>
      <c r="R12" s="180"/>
      <c r="S12" s="181"/>
      <c r="T12" s="181"/>
      <c r="U12" s="182"/>
      <c r="V12" s="180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5">
      <c r="A13" s="198" t="s">
        <v>34</v>
      </c>
      <c r="B13" s="177"/>
      <c r="C13" s="474" t="s">
        <v>29</v>
      </c>
      <c r="D13" s="475"/>
      <c r="E13" s="478">
        <v>25</v>
      </c>
      <c r="F13" s="475">
        <v>3</v>
      </c>
      <c r="G13" s="478">
        <v>25</v>
      </c>
      <c r="H13" s="474"/>
      <c r="I13" s="474"/>
      <c r="J13" s="474"/>
      <c r="K13" s="487"/>
      <c r="L13" s="487"/>
      <c r="M13" s="488"/>
      <c r="N13" s="462">
        <v>25</v>
      </c>
      <c r="O13" s="466"/>
      <c r="P13" s="466"/>
      <c r="Q13" s="464"/>
      <c r="R13" s="180"/>
      <c r="S13" s="181"/>
      <c r="T13" s="181"/>
      <c r="U13" s="182"/>
      <c r="V13" s="180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5">
      <c r="A14" s="198" t="s">
        <v>35</v>
      </c>
      <c r="B14" s="177"/>
      <c r="C14" s="474" t="s">
        <v>29</v>
      </c>
      <c r="D14" s="475"/>
      <c r="E14" s="478">
        <v>25</v>
      </c>
      <c r="F14" s="475">
        <v>3</v>
      </c>
      <c r="G14" s="478">
        <v>25</v>
      </c>
      <c r="H14" s="474"/>
      <c r="I14" s="474"/>
      <c r="J14" s="474"/>
      <c r="K14" s="487"/>
      <c r="L14" s="487"/>
      <c r="M14" s="488"/>
      <c r="N14" s="462">
        <v>25</v>
      </c>
      <c r="O14" s="466"/>
      <c r="P14" s="466"/>
      <c r="Q14" s="464"/>
      <c r="R14" s="180"/>
      <c r="S14" s="181"/>
      <c r="T14" s="181"/>
      <c r="U14" s="182"/>
      <c r="V14" s="180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3">
      <c r="A15" s="200" t="s">
        <v>36</v>
      </c>
      <c r="B15" s="201"/>
      <c r="C15" s="476" t="s">
        <v>29</v>
      </c>
      <c r="D15" s="480"/>
      <c r="E15" s="479">
        <v>25</v>
      </c>
      <c r="F15" s="480">
        <v>3</v>
      </c>
      <c r="G15" s="479">
        <v>25</v>
      </c>
      <c r="H15" s="476"/>
      <c r="I15" s="476"/>
      <c r="J15" s="476"/>
      <c r="K15" s="45"/>
      <c r="L15" s="45"/>
      <c r="M15" s="46"/>
      <c r="N15" s="469">
        <v>25</v>
      </c>
      <c r="O15" s="468"/>
      <c r="P15" s="468"/>
      <c r="Q15" s="470"/>
      <c r="R15" s="202"/>
      <c r="S15" s="203"/>
      <c r="T15" s="203"/>
      <c r="U15" s="204"/>
      <c r="V15" s="202"/>
      <c r="W15" s="47"/>
      <c r="X15" s="47"/>
      <c r="Y15" s="47"/>
      <c r="Z15" s="13"/>
      <c r="AA15" s="13"/>
      <c r="AB15" s="13"/>
      <c r="AC15" s="13"/>
    </row>
    <row r="16" spans="1:29" s="5" customFormat="1" ht="15.75" customHeight="1" thickBot="1" x14ac:dyDescent="0.3">
      <c r="A16" s="271" t="s">
        <v>27</v>
      </c>
      <c r="B16" s="272"/>
      <c r="C16" s="273"/>
      <c r="D16" s="274"/>
      <c r="E16" s="272">
        <f>SUM(E17:E20)</f>
        <v>120</v>
      </c>
      <c r="F16" s="274">
        <f>SUM(F17:F20)</f>
        <v>13</v>
      </c>
      <c r="G16" s="272">
        <f>SUM(G17:G20)</f>
        <v>120</v>
      </c>
      <c r="H16" s="273"/>
      <c r="I16" s="273"/>
      <c r="J16" s="273"/>
      <c r="K16" s="275"/>
      <c r="L16" s="275"/>
      <c r="M16" s="276"/>
      <c r="N16" s="494">
        <f>SUM(N17:N19)</f>
        <v>60</v>
      </c>
      <c r="O16" s="278"/>
      <c r="P16" s="278">
        <f>SUM(P17:P20)</f>
        <v>60</v>
      </c>
      <c r="Q16" s="279"/>
      <c r="R16" s="277"/>
      <c r="S16" s="278"/>
      <c r="T16" s="278"/>
      <c r="U16" s="279"/>
      <c r="V16" s="277"/>
      <c r="W16" s="280"/>
      <c r="X16" s="280"/>
      <c r="Y16" s="280"/>
      <c r="Z16" s="13"/>
      <c r="AA16" s="13"/>
      <c r="AB16" s="13"/>
      <c r="AC16" s="13"/>
    </row>
    <row r="17" spans="1:29" s="5" customFormat="1" ht="11.25" customHeight="1" x14ac:dyDescent="0.25">
      <c r="A17" s="198" t="s">
        <v>38</v>
      </c>
      <c r="B17" s="177"/>
      <c r="C17" s="474" t="s">
        <v>20</v>
      </c>
      <c r="D17" s="475"/>
      <c r="E17" s="478">
        <v>30</v>
      </c>
      <c r="F17" s="475">
        <v>3</v>
      </c>
      <c r="G17" s="478">
        <v>30</v>
      </c>
      <c r="H17" s="474"/>
      <c r="I17" s="474"/>
      <c r="J17" s="474"/>
      <c r="K17" s="487"/>
      <c r="L17" s="487"/>
      <c r="M17" s="488"/>
      <c r="N17" s="462">
        <v>30</v>
      </c>
      <c r="O17" s="466"/>
      <c r="P17" s="466"/>
      <c r="Q17" s="464"/>
      <c r="R17" s="180"/>
      <c r="S17" s="181"/>
      <c r="T17" s="181"/>
      <c r="U17" s="182"/>
      <c r="V17" s="180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5">
      <c r="A18" s="198" t="s">
        <v>39</v>
      </c>
      <c r="B18" s="177"/>
      <c r="C18" s="474" t="s">
        <v>20</v>
      </c>
      <c r="D18" s="475"/>
      <c r="E18" s="478">
        <v>30</v>
      </c>
      <c r="F18" s="475">
        <v>4</v>
      </c>
      <c r="G18" s="478">
        <v>30</v>
      </c>
      <c r="H18" s="474"/>
      <c r="I18" s="474"/>
      <c r="J18" s="474"/>
      <c r="K18" s="487"/>
      <c r="L18" s="487"/>
      <c r="M18" s="488"/>
      <c r="N18" s="462">
        <v>30</v>
      </c>
      <c r="O18" s="466"/>
      <c r="P18" s="466"/>
      <c r="Q18" s="464"/>
      <c r="R18" s="180"/>
      <c r="S18" s="181"/>
      <c r="T18" s="181"/>
      <c r="U18" s="182"/>
      <c r="V18" s="180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5">
      <c r="A19" s="61" t="s">
        <v>22</v>
      </c>
      <c r="B19" s="327"/>
      <c r="C19" s="454"/>
      <c r="D19" s="485" t="s">
        <v>20</v>
      </c>
      <c r="E19" s="495">
        <v>30</v>
      </c>
      <c r="F19" s="485">
        <v>3</v>
      </c>
      <c r="G19" s="495">
        <v>30</v>
      </c>
      <c r="H19" s="489"/>
      <c r="I19" s="489"/>
      <c r="J19" s="489"/>
      <c r="K19" s="492"/>
      <c r="L19" s="489"/>
      <c r="M19" s="485"/>
      <c r="N19" s="484"/>
      <c r="O19" s="454"/>
      <c r="P19" s="454">
        <v>30</v>
      </c>
      <c r="Q19" s="467"/>
      <c r="R19" s="325"/>
      <c r="S19" s="309"/>
      <c r="T19" s="309"/>
      <c r="U19" s="316"/>
      <c r="V19" s="325"/>
      <c r="W19" s="329"/>
      <c r="X19" s="329"/>
      <c r="Y19" s="329"/>
      <c r="Z19" s="13"/>
      <c r="AA19" s="13"/>
      <c r="AB19" s="13"/>
      <c r="AC19" s="13"/>
    </row>
    <row r="20" spans="1:29" s="5" customFormat="1" ht="15.75" customHeight="1" thickBot="1" x14ac:dyDescent="0.3">
      <c r="A20" s="61" t="s">
        <v>37</v>
      </c>
      <c r="B20" s="327"/>
      <c r="C20" s="454"/>
      <c r="D20" s="485" t="s">
        <v>20</v>
      </c>
      <c r="E20" s="495">
        <v>30</v>
      </c>
      <c r="F20" s="485">
        <v>3</v>
      </c>
      <c r="G20" s="495">
        <v>30</v>
      </c>
      <c r="H20" s="489"/>
      <c r="I20" s="489"/>
      <c r="J20" s="489"/>
      <c r="K20" s="492"/>
      <c r="L20" s="489"/>
      <c r="M20" s="485"/>
      <c r="N20" s="484"/>
      <c r="O20" s="454"/>
      <c r="P20" s="454">
        <v>30</v>
      </c>
      <c r="Q20" s="467"/>
      <c r="R20" s="325"/>
      <c r="S20" s="309"/>
      <c r="T20" s="309"/>
      <c r="U20" s="316"/>
      <c r="V20" s="325"/>
      <c r="W20" s="329"/>
      <c r="X20" s="329"/>
      <c r="Y20" s="329"/>
      <c r="Z20" s="13"/>
      <c r="AA20" s="13"/>
      <c r="AB20" s="13"/>
      <c r="AC20" s="13"/>
    </row>
    <row r="21" spans="1:29" s="5" customFormat="1" ht="14.25" customHeight="1" thickBot="1" x14ac:dyDescent="0.3">
      <c r="A21" s="281" t="s">
        <v>28</v>
      </c>
      <c r="B21" s="282"/>
      <c r="C21" s="267"/>
      <c r="D21" s="266"/>
      <c r="E21" s="264">
        <f>SUM(E22:E24)</f>
        <v>85</v>
      </c>
      <c r="F21" s="266">
        <f>SUM(F22:F24)</f>
        <v>10</v>
      </c>
      <c r="G21" s="264">
        <f>SUM(G22:G24)</f>
        <v>60</v>
      </c>
      <c r="H21" s="267"/>
      <c r="I21" s="267">
        <f>SUM(I22:I24)</f>
        <v>25</v>
      </c>
      <c r="J21" s="267"/>
      <c r="K21" s="283"/>
      <c r="L21" s="267"/>
      <c r="M21" s="266"/>
      <c r="N21" s="264"/>
      <c r="O21" s="267"/>
      <c r="P21" s="267">
        <f>SUM(P22:P24)</f>
        <v>60</v>
      </c>
      <c r="Q21" s="266">
        <f>SUM(Q22:Q24)</f>
        <v>25</v>
      </c>
      <c r="R21" s="264"/>
      <c r="S21" s="267"/>
      <c r="T21" s="267"/>
      <c r="U21" s="266"/>
      <c r="V21" s="264"/>
      <c r="W21" s="284"/>
      <c r="X21" s="284"/>
      <c r="Y21" s="284"/>
      <c r="Z21" s="13"/>
      <c r="AA21" s="13"/>
      <c r="AB21" s="13"/>
      <c r="AC21" s="13"/>
    </row>
    <row r="22" spans="1:29" s="34" customFormat="1" ht="15.75" customHeight="1" x14ac:dyDescent="0.25">
      <c r="A22" s="305" t="s">
        <v>176</v>
      </c>
      <c r="B22" s="258"/>
      <c r="C22" s="477"/>
      <c r="D22" s="482" t="s">
        <v>29</v>
      </c>
      <c r="E22" s="493">
        <v>30</v>
      </c>
      <c r="F22" s="482">
        <v>3</v>
      </c>
      <c r="G22" s="493">
        <v>30</v>
      </c>
      <c r="H22" s="477"/>
      <c r="I22" s="477"/>
      <c r="J22" s="477"/>
      <c r="K22" s="260"/>
      <c r="L22" s="477"/>
      <c r="M22" s="482"/>
      <c r="N22" s="483"/>
      <c r="O22" s="455"/>
      <c r="P22" s="455">
        <v>30</v>
      </c>
      <c r="Q22" s="463"/>
      <c r="R22" s="261"/>
      <c r="S22" s="255"/>
      <c r="T22" s="255"/>
      <c r="U22" s="256"/>
      <c r="V22" s="261"/>
      <c r="W22" s="262"/>
      <c r="X22" s="262"/>
      <c r="Y22" s="262"/>
      <c r="Z22" s="13"/>
      <c r="AA22" s="13"/>
      <c r="AB22" s="13"/>
      <c r="AC22" s="13"/>
    </row>
    <row r="23" spans="1:29" s="34" customFormat="1" ht="14.25" customHeight="1" x14ac:dyDescent="0.25">
      <c r="A23" s="199" t="s">
        <v>40</v>
      </c>
      <c r="B23" s="177"/>
      <c r="C23" s="474"/>
      <c r="D23" s="475" t="s">
        <v>29</v>
      </c>
      <c r="E23" s="478">
        <v>30</v>
      </c>
      <c r="F23" s="475">
        <v>3</v>
      </c>
      <c r="G23" s="478">
        <v>30</v>
      </c>
      <c r="H23" s="474"/>
      <c r="I23" s="474"/>
      <c r="J23" s="474"/>
      <c r="K23" s="487"/>
      <c r="L23" s="474"/>
      <c r="M23" s="475"/>
      <c r="N23" s="462"/>
      <c r="O23" s="29"/>
      <c r="P23" s="466">
        <v>30</v>
      </c>
      <c r="Q23" s="30"/>
      <c r="R23" s="221"/>
      <c r="S23" s="29"/>
      <c r="T23" s="29"/>
      <c r="U23" s="30"/>
      <c r="V23" s="221"/>
      <c r="W23" s="20"/>
      <c r="X23" s="20"/>
      <c r="Y23" s="20"/>
      <c r="Z23" s="13"/>
      <c r="AA23" s="13"/>
      <c r="AB23" s="13"/>
      <c r="AC23" s="13"/>
    </row>
    <row r="24" spans="1:29" s="34" customFormat="1" ht="37.5" customHeight="1" thickBot="1" x14ac:dyDescent="0.3">
      <c r="A24" s="200" t="s">
        <v>174</v>
      </c>
      <c r="B24" s="56" t="s">
        <v>133</v>
      </c>
      <c r="C24" s="476"/>
      <c r="D24" s="480" t="s">
        <v>29</v>
      </c>
      <c r="E24" s="479">
        <v>25</v>
      </c>
      <c r="F24" s="480">
        <v>4</v>
      </c>
      <c r="G24" s="479"/>
      <c r="H24" s="476"/>
      <c r="I24" s="476">
        <v>25</v>
      </c>
      <c r="J24" s="476"/>
      <c r="K24" s="45"/>
      <c r="L24" s="476"/>
      <c r="M24" s="480"/>
      <c r="N24" s="469"/>
      <c r="O24" s="49"/>
      <c r="P24" s="468"/>
      <c r="Q24" s="470">
        <v>25</v>
      </c>
      <c r="R24" s="50"/>
      <c r="S24" s="49"/>
      <c r="T24" s="49"/>
      <c r="U24" s="51"/>
      <c r="V24" s="50"/>
      <c r="W24" s="47"/>
      <c r="X24" s="47"/>
      <c r="Y24" s="47"/>
      <c r="Z24" s="13"/>
      <c r="AA24" s="13"/>
      <c r="AB24" s="13"/>
      <c r="AC24" s="13"/>
    </row>
    <row r="25" spans="1:29" s="34" customFormat="1" ht="15.75" customHeight="1" thickBot="1" x14ac:dyDescent="0.3">
      <c r="A25" s="271" t="s">
        <v>41</v>
      </c>
      <c r="B25" s="272"/>
      <c r="C25" s="273"/>
      <c r="D25" s="274"/>
      <c r="E25" s="272">
        <f>SUM(E26:E27)</f>
        <v>50</v>
      </c>
      <c r="F25" s="274">
        <f>SUM(F26:F27)</f>
        <v>4</v>
      </c>
      <c r="G25" s="272">
        <f>SUM(G26:G27)</f>
        <v>50</v>
      </c>
      <c r="H25" s="273"/>
      <c r="I25" s="273"/>
      <c r="J25" s="273"/>
      <c r="K25" s="275"/>
      <c r="L25" s="275"/>
      <c r="M25" s="276"/>
      <c r="N25" s="494"/>
      <c r="O25" s="278"/>
      <c r="P25" s="278">
        <f>SUM(P26:P27)</f>
        <v>50</v>
      </c>
      <c r="Q25" s="279"/>
      <c r="R25" s="277"/>
      <c r="S25" s="278"/>
      <c r="T25" s="278"/>
      <c r="U25" s="279"/>
      <c r="V25" s="277"/>
      <c r="W25" s="280"/>
      <c r="X25" s="280"/>
      <c r="Y25" s="280"/>
      <c r="Z25" s="13"/>
      <c r="AA25" s="13"/>
      <c r="AB25" s="13"/>
      <c r="AC25" s="13"/>
    </row>
    <row r="26" spans="1:29" s="36" customFormat="1" ht="14.25" customHeight="1" x14ac:dyDescent="0.25">
      <c r="A26" s="285" t="s">
        <v>42</v>
      </c>
      <c r="B26" s="286"/>
      <c r="C26" s="41"/>
      <c r="D26" s="461" t="s">
        <v>29</v>
      </c>
      <c r="E26" s="286">
        <v>25</v>
      </c>
      <c r="F26" s="461">
        <v>2</v>
      </c>
      <c r="G26" s="286">
        <v>25</v>
      </c>
      <c r="H26" s="459"/>
      <c r="I26" s="459"/>
      <c r="J26" s="459"/>
      <c r="K26" s="459"/>
      <c r="L26" s="459"/>
      <c r="M26" s="461"/>
      <c r="N26" s="286"/>
      <c r="O26" s="459"/>
      <c r="P26" s="459">
        <v>25</v>
      </c>
      <c r="Q26" s="461"/>
      <c r="R26" s="286"/>
      <c r="S26" s="252"/>
      <c r="T26" s="252"/>
      <c r="U26" s="253"/>
      <c r="V26" s="286"/>
      <c r="W26" s="48"/>
      <c r="X26" s="48"/>
      <c r="Y26" s="48"/>
      <c r="Z26" s="35"/>
      <c r="AA26" s="35"/>
      <c r="AB26" s="35"/>
      <c r="AC26" s="35"/>
    </row>
    <row r="27" spans="1:29" s="5" customFormat="1" ht="15.75" customHeight="1" thickBot="1" x14ac:dyDescent="0.3">
      <c r="A27" s="60" t="s">
        <v>43</v>
      </c>
      <c r="B27" s="211"/>
      <c r="C27" s="52"/>
      <c r="D27" s="471" t="s">
        <v>29</v>
      </c>
      <c r="E27" s="472">
        <v>25</v>
      </c>
      <c r="F27" s="471">
        <v>2</v>
      </c>
      <c r="G27" s="472">
        <v>25</v>
      </c>
      <c r="H27" s="473"/>
      <c r="I27" s="473"/>
      <c r="J27" s="473"/>
      <c r="K27" s="53"/>
      <c r="L27" s="53"/>
      <c r="M27" s="54"/>
      <c r="N27" s="472"/>
      <c r="O27" s="473"/>
      <c r="P27" s="473">
        <v>25</v>
      </c>
      <c r="Q27" s="471"/>
      <c r="R27" s="211"/>
      <c r="S27" s="209"/>
      <c r="T27" s="209"/>
      <c r="U27" s="210"/>
      <c r="V27" s="211"/>
      <c r="W27" s="209"/>
      <c r="X27" s="209"/>
      <c r="Y27" s="209"/>
      <c r="Z27" s="13"/>
      <c r="AA27" s="13"/>
      <c r="AB27" s="13"/>
      <c r="AC27" s="13"/>
    </row>
    <row r="28" spans="1:29" s="5" customFormat="1" ht="15" customHeight="1" thickBot="1" x14ac:dyDescent="0.3">
      <c r="A28" s="271" t="s">
        <v>44</v>
      </c>
      <c r="B28" s="287"/>
      <c r="C28" s="273"/>
      <c r="D28" s="274"/>
      <c r="E28" s="272">
        <f>SUM(E29:E33)</f>
        <v>205</v>
      </c>
      <c r="F28" s="274">
        <f>SUM(F29:F33)</f>
        <v>16</v>
      </c>
      <c r="G28" s="272"/>
      <c r="H28" s="275"/>
      <c r="I28" s="273">
        <f>SUM(I29:I33)</f>
        <v>30</v>
      </c>
      <c r="J28" s="273">
        <f>SUM(J29:J33)</f>
        <v>55</v>
      </c>
      <c r="K28" s="275">
        <f>SUM(K29:K33)</f>
        <v>120</v>
      </c>
      <c r="L28" s="275"/>
      <c r="M28" s="276"/>
      <c r="N28" s="494"/>
      <c r="O28" s="278">
        <f>SUM(O29:O33)</f>
        <v>115</v>
      </c>
      <c r="P28" s="278"/>
      <c r="Q28" s="279">
        <f>SUM(Q29:Q33)</f>
        <v>90</v>
      </c>
      <c r="R28" s="277"/>
      <c r="S28" s="278"/>
      <c r="T28" s="278"/>
      <c r="U28" s="279"/>
      <c r="V28" s="277"/>
      <c r="W28" s="278"/>
      <c r="X28" s="278"/>
      <c r="Y28" s="278"/>
      <c r="Z28" s="13"/>
      <c r="AA28" s="13"/>
      <c r="AB28" s="13"/>
      <c r="AC28" s="13"/>
    </row>
    <row r="29" spans="1:29" s="215" customFormat="1" ht="14.25" customHeight="1" x14ac:dyDescent="0.25">
      <c r="A29" s="257" t="s">
        <v>45</v>
      </c>
      <c r="B29" s="258"/>
      <c r="C29" s="477" t="s">
        <v>21</v>
      </c>
      <c r="D29" s="482"/>
      <c r="E29" s="493">
        <v>30</v>
      </c>
      <c r="F29" s="482">
        <v>4</v>
      </c>
      <c r="G29" s="493"/>
      <c r="H29" s="260"/>
      <c r="I29" s="477">
        <v>30</v>
      </c>
      <c r="J29" s="477"/>
      <c r="K29" s="260"/>
      <c r="L29" s="260"/>
      <c r="M29" s="270"/>
      <c r="N29" s="483"/>
      <c r="O29" s="455">
        <v>30</v>
      </c>
      <c r="P29" s="455"/>
      <c r="Q29" s="463"/>
      <c r="R29" s="261"/>
      <c r="S29" s="255"/>
      <c r="T29" s="255"/>
      <c r="U29" s="256"/>
      <c r="V29" s="261"/>
      <c r="W29" s="255"/>
      <c r="X29" s="255"/>
      <c r="Y29" s="255"/>
      <c r="Z29" s="17"/>
      <c r="AA29" s="17"/>
      <c r="AB29" s="17"/>
      <c r="AC29" s="17"/>
    </row>
    <row r="30" spans="1:29" s="5" customFormat="1" ht="15.75" customHeight="1" x14ac:dyDescent="0.25">
      <c r="A30" s="199" t="s">
        <v>46</v>
      </c>
      <c r="B30" s="177"/>
      <c r="C30" s="474"/>
      <c r="D30" s="475" t="s">
        <v>29</v>
      </c>
      <c r="E30" s="478">
        <v>30</v>
      </c>
      <c r="F30" s="475">
        <v>4</v>
      </c>
      <c r="G30" s="478"/>
      <c r="H30" s="487"/>
      <c r="I30" s="474"/>
      <c r="J30" s="474">
        <v>30</v>
      </c>
      <c r="K30" s="487"/>
      <c r="L30" s="487"/>
      <c r="M30" s="488"/>
      <c r="N30" s="462"/>
      <c r="O30" s="466"/>
      <c r="P30" s="466"/>
      <c r="Q30" s="464">
        <v>30</v>
      </c>
      <c r="R30" s="180"/>
      <c r="S30" s="181"/>
      <c r="T30" s="181"/>
      <c r="U30" s="182"/>
      <c r="V30" s="180"/>
      <c r="W30" s="181"/>
      <c r="X30" s="181"/>
      <c r="Y30" s="181"/>
      <c r="Z30" s="13"/>
      <c r="AA30" s="13"/>
      <c r="AB30" s="13"/>
      <c r="AC30" s="13"/>
    </row>
    <row r="31" spans="1:29" s="5" customFormat="1" ht="10.5" customHeight="1" x14ac:dyDescent="0.25">
      <c r="A31" s="627" t="s">
        <v>47</v>
      </c>
      <c r="B31" s="652" t="s">
        <v>133</v>
      </c>
      <c r="C31" s="597" t="s">
        <v>29</v>
      </c>
      <c r="D31" s="598" t="s">
        <v>29</v>
      </c>
      <c r="E31" s="596">
        <v>120</v>
      </c>
      <c r="F31" s="31">
        <v>4</v>
      </c>
      <c r="G31" s="596"/>
      <c r="H31" s="640"/>
      <c r="I31" s="597"/>
      <c r="J31" s="597"/>
      <c r="K31" s="640">
        <v>120</v>
      </c>
      <c r="L31" s="640"/>
      <c r="M31" s="658"/>
      <c r="N31" s="624"/>
      <c r="O31" s="625">
        <v>60</v>
      </c>
      <c r="P31" s="625"/>
      <c r="Q31" s="629">
        <v>60</v>
      </c>
      <c r="R31" s="624"/>
      <c r="S31" s="625"/>
      <c r="T31" s="625"/>
      <c r="U31" s="629"/>
      <c r="V31" s="624"/>
      <c r="W31" s="625"/>
      <c r="X31" s="625"/>
      <c r="Y31" s="625"/>
      <c r="Z31" s="13"/>
      <c r="AA31" s="13"/>
      <c r="AB31" s="13"/>
      <c r="AC31" s="13"/>
    </row>
    <row r="32" spans="1:29" s="5" customFormat="1" ht="10.5" customHeight="1" x14ac:dyDescent="0.25">
      <c r="A32" s="627"/>
      <c r="B32" s="652"/>
      <c r="C32" s="597"/>
      <c r="D32" s="598"/>
      <c r="E32" s="596"/>
      <c r="F32" s="482">
        <v>4</v>
      </c>
      <c r="G32" s="596"/>
      <c r="H32" s="640"/>
      <c r="I32" s="597"/>
      <c r="J32" s="597"/>
      <c r="K32" s="640"/>
      <c r="L32" s="640"/>
      <c r="M32" s="658"/>
      <c r="N32" s="624"/>
      <c r="O32" s="625"/>
      <c r="P32" s="625"/>
      <c r="Q32" s="629"/>
      <c r="R32" s="624"/>
      <c r="S32" s="625"/>
      <c r="T32" s="625"/>
      <c r="U32" s="629"/>
      <c r="V32" s="624"/>
      <c r="W32" s="625"/>
      <c r="X32" s="625"/>
      <c r="Y32" s="625"/>
      <c r="Z32" s="13"/>
      <c r="AA32" s="13"/>
      <c r="AB32" s="13"/>
      <c r="AC32" s="13"/>
    </row>
    <row r="33" spans="1:29" s="5" customFormat="1" ht="15" customHeight="1" thickBot="1" x14ac:dyDescent="0.3">
      <c r="A33" s="308" t="s">
        <v>25</v>
      </c>
      <c r="B33" s="302" t="s">
        <v>133</v>
      </c>
      <c r="C33" s="458" t="s">
        <v>21</v>
      </c>
      <c r="D33" s="485"/>
      <c r="E33" s="457">
        <v>25</v>
      </c>
      <c r="F33" s="486">
        <v>0</v>
      </c>
      <c r="G33" s="491"/>
      <c r="H33" s="492"/>
      <c r="I33" s="489"/>
      <c r="J33" s="458">
        <v>25</v>
      </c>
      <c r="K33" s="492"/>
      <c r="L33" s="492"/>
      <c r="M33" s="307"/>
      <c r="N33" s="465"/>
      <c r="O33" s="458">
        <v>25</v>
      </c>
      <c r="P33" s="454"/>
      <c r="Q33" s="460"/>
      <c r="R33" s="306"/>
      <c r="S33" s="303"/>
      <c r="T33" s="303"/>
      <c r="U33" s="304"/>
      <c r="V33" s="306"/>
      <c r="W33" s="303"/>
      <c r="X33" s="303"/>
      <c r="Y33" s="303"/>
      <c r="Z33" s="13"/>
      <c r="AA33" s="13"/>
      <c r="AB33" s="13"/>
      <c r="AC33" s="13"/>
    </row>
    <row r="34" spans="1:29" s="5" customFormat="1" ht="15.75" customHeight="1" thickBot="1" x14ac:dyDescent="0.3">
      <c r="A34" s="263" t="s">
        <v>23</v>
      </c>
      <c r="B34" s="282"/>
      <c r="C34" s="267"/>
      <c r="D34" s="266"/>
      <c r="E34" s="264">
        <f>SUM(E35:E38)</f>
        <v>90</v>
      </c>
      <c r="F34" s="266">
        <f>SUM(F35:F38)</f>
        <v>12</v>
      </c>
      <c r="G34" s="264">
        <f>SUM(G35:G38)</f>
        <v>30</v>
      </c>
      <c r="H34" s="289"/>
      <c r="I34" s="267"/>
      <c r="J34" s="267"/>
      <c r="K34" s="283"/>
      <c r="L34" s="268">
        <f>SUM(L35:L38)</f>
        <v>60</v>
      </c>
      <c r="M34" s="290"/>
      <c r="N34" s="264"/>
      <c r="O34" s="267"/>
      <c r="P34" s="267"/>
      <c r="Q34" s="266"/>
      <c r="R34" s="264">
        <f>SUM(R35:R38)</f>
        <v>30</v>
      </c>
      <c r="S34" s="267"/>
      <c r="T34" s="267"/>
      <c r="U34" s="266">
        <f>SUM(U35:U38)</f>
        <v>15</v>
      </c>
      <c r="V34" s="264"/>
      <c r="W34" s="267">
        <f>SUM(W35:W38)</f>
        <v>15</v>
      </c>
      <c r="X34" s="267"/>
      <c r="Y34" s="267">
        <f>SUM(Y35:Y38)</f>
        <v>30</v>
      </c>
      <c r="Z34" s="13"/>
      <c r="AA34" s="13"/>
      <c r="AB34" s="13"/>
      <c r="AC34" s="13"/>
    </row>
    <row r="35" spans="1:29" s="5" customFormat="1" ht="15.75" customHeight="1" x14ac:dyDescent="0.25">
      <c r="A35" s="257" t="s">
        <v>48</v>
      </c>
      <c r="B35" s="258"/>
      <c r="C35" s="477" t="s">
        <v>20</v>
      </c>
      <c r="D35" s="482"/>
      <c r="E35" s="493">
        <v>30</v>
      </c>
      <c r="F35" s="482">
        <v>3</v>
      </c>
      <c r="G35" s="493">
        <v>30</v>
      </c>
      <c r="H35" s="288"/>
      <c r="I35" s="477"/>
      <c r="J35" s="477"/>
      <c r="K35" s="477"/>
      <c r="L35" s="25"/>
      <c r="M35" s="482"/>
      <c r="N35" s="483"/>
      <c r="O35" s="455"/>
      <c r="P35" s="455"/>
      <c r="Q35" s="463"/>
      <c r="R35" s="261">
        <v>30</v>
      </c>
      <c r="S35" s="255"/>
      <c r="T35" s="255"/>
      <c r="U35" s="256"/>
      <c r="V35" s="261"/>
      <c r="W35" s="255"/>
      <c r="X35" s="255"/>
      <c r="Y35" s="255"/>
      <c r="Z35" s="13"/>
      <c r="AA35" s="13"/>
      <c r="AB35" s="13"/>
      <c r="AC35" s="13"/>
    </row>
    <row r="36" spans="1:29" s="5" customFormat="1" ht="12.75" customHeight="1" x14ac:dyDescent="0.25">
      <c r="A36" s="630" t="s">
        <v>24</v>
      </c>
      <c r="B36" s="550" t="s">
        <v>133</v>
      </c>
      <c r="C36" s="529" t="s">
        <v>21</v>
      </c>
      <c r="D36" s="525" t="s">
        <v>177</v>
      </c>
      <c r="E36" s="641">
        <v>60</v>
      </c>
      <c r="F36" s="475">
        <v>2</v>
      </c>
      <c r="G36" s="644"/>
      <c r="H36" s="647"/>
      <c r="I36" s="539"/>
      <c r="J36" s="539"/>
      <c r="K36" s="539"/>
      <c r="L36" s="547">
        <v>60</v>
      </c>
      <c r="M36" s="541"/>
      <c r="N36" s="635"/>
      <c r="O36" s="547"/>
      <c r="P36" s="547"/>
      <c r="Q36" s="608"/>
      <c r="R36" s="635"/>
      <c r="S36" s="547"/>
      <c r="T36" s="547"/>
      <c r="U36" s="608">
        <v>15</v>
      </c>
      <c r="V36" s="635"/>
      <c r="W36" s="547">
        <v>15</v>
      </c>
      <c r="X36" s="547"/>
      <c r="Y36" s="609">
        <v>30</v>
      </c>
      <c r="Z36" s="13"/>
      <c r="AA36" s="13"/>
      <c r="AB36" s="13"/>
      <c r="AC36" s="13"/>
    </row>
    <row r="37" spans="1:29" s="5" customFormat="1" ht="12.75" customHeight="1" x14ac:dyDescent="0.25">
      <c r="A37" s="631"/>
      <c r="B37" s="551"/>
      <c r="C37" s="553"/>
      <c r="D37" s="555"/>
      <c r="E37" s="642"/>
      <c r="F37" s="32">
        <v>2</v>
      </c>
      <c r="G37" s="645"/>
      <c r="H37" s="648"/>
      <c r="I37" s="650"/>
      <c r="J37" s="650"/>
      <c r="K37" s="650"/>
      <c r="L37" s="638"/>
      <c r="M37" s="656"/>
      <c r="N37" s="636"/>
      <c r="O37" s="638"/>
      <c r="P37" s="638"/>
      <c r="Q37" s="633"/>
      <c r="R37" s="636"/>
      <c r="S37" s="638"/>
      <c r="T37" s="638"/>
      <c r="U37" s="633"/>
      <c r="V37" s="636"/>
      <c r="W37" s="638"/>
      <c r="X37" s="638"/>
      <c r="Y37" s="660"/>
      <c r="Z37" s="13"/>
      <c r="AA37" s="13"/>
      <c r="AB37" s="13"/>
      <c r="AC37" s="13"/>
    </row>
    <row r="38" spans="1:29" s="5" customFormat="1" ht="11.25" customHeight="1" thickBot="1" x14ac:dyDescent="0.3">
      <c r="A38" s="632"/>
      <c r="B38" s="552"/>
      <c r="C38" s="554"/>
      <c r="D38" s="556"/>
      <c r="E38" s="643"/>
      <c r="F38" s="496">
        <v>5</v>
      </c>
      <c r="G38" s="646"/>
      <c r="H38" s="649"/>
      <c r="I38" s="651"/>
      <c r="J38" s="651"/>
      <c r="K38" s="651"/>
      <c r="L38" s="639"/>
      <c r="M38" s="657"/>
      <c r="N38" s="637"/>
      <c r="O38" s="639"/>
      <c r="P38" s="639"/>
      <c r="Q38" s="634"/>
      <c r="R38" s="637"/>
      <c r="S38" s="639"/>
      <c r="T38" s="639"/>
      <c r="U38" s="634"/>
      <c r="V38" s="637"/>
      <c r="W38" s="639"/>
      <c r="X38" s="639"/>
      <c r="Y38" s="661"/>
      <c r="Z38" s="13"/>
      <c r="AA38" s="13"/>
      <c r="AB38" s="13"/>
      <c r="AC38" s="13"/>
    </row>
    <row r="39" spans="1:29" s="37" customFormat="1" ht="12.75" customHeight="1" thickBot="1" x14ac:dyDescent="0.3">
      <c r="A39" s="291" t="s">
        <v>49</v>
      </c>
      <c r="B39" s="292" t="s">
        <v>196</v>
      </c>
      <c r="C39" s="268"/>
      <c r="D39" s="293" t="s">
        <v>29</v>
      </c>
      <c r="E39" s="294">
        <v>15</v>
      </c>
      <c r="F39" s="293">
        <v>2</v>
      </c>
      <c r="G39" s="294"/>
      <c r="H39" s="268"/>
      <c r="I39" s="268">
        <v>15</v>
      </c>
      <c r="J39" s="268"/>
      <c r="K39" s="268"/>
      <c r="L39" s="268"/>
      <c r="M39" s="293"/>
      <c r="N39" s="294"/>
      <c r="O39" s="268"/>
      <c r="P39" s="268"/>
      <c r="Q39" s="293">
        <v>15</v>
      </c>
      <c r="R39" s="294"/>
      <c r="S39" s="268"/>
      <c r="T39" s="268"/>
      <c r="U39" s="293"/>
      <c r="V39" s="294"/>
      <c r="W39" s="268"/>
      <c r="X39" s="268"/>
      <c r="Y39" s="268"/>
      <c r="Z39" s="35"/>
      <c r="AA39" s="35"/>
      <c r="AB39" s="35"/>
      <c r="AC39" s="35"/>
    </row>
    <row r="40" spans="1:29" s="37" customFormat="1" ht="27" customHeight="1" x14ac:dyDescent="0.25">
      <c r="A40" s="557" t="s">
        <v>186</v>
      </c>
      <c r="B40" s="560" t="s">
        <v>26</v>
      </c>
      <c r="C40" s="508" t="s">
        <v>0</v>
      </c>
      <c r="D40" s="519"/>
      <c r="E40" s="498" t="s">
        <v>18</v>
      </c>
      <c r="F40" s="501" t="s">
        <v>1</v>
      </c>
      <c r="G40" s="504" t="s">
        <v>2</v>
      </c>
      <c r="H40" s="505"/>
      <c r="I40" s="505"/>
      <c r="J40" s="505"/>
      <c r="K40" s="505"/>
      <c r="L40" s="505"/>
      <c r="M40" s="506"/>
      <c r="N40" s="507" t="s">
        <v>190</v>
      </c>
      <c r="O40" s="508"/>
      <c r="P40" s="508"/>
      <c r="Q40" s="519"/>
      <c r="R40" s="507" t="s">
        <v>191</v>
      </c>
      <c r="S40" s="508"/>
      <c r="T40" s="508"/>
      <c r="U40" s="519"/>
      <c r="V40" s="507" t="s">
        <v>192</v>
      </c>
      <c r="W40" s="508"/>
      <c r="X40" s="508"/>
      <c r="Y40" s="508"/>
      <c r="Z40" s="35"/>
      <c r="AA40" s="35"/>
      <c r="AB40" s="35"/>
      <c r="AC40" s="35"/>
    </row>
    <row r="41" spans="1:29" s="37" customFormat="1" ht="12.75" customHeight="1" x14ac:dyDescent="0.25">
      <c r="A41" s="558"/>
      <c r="B41" s="561"/>
      <c r="C41" s="509" t="s">
        <v>11</v>
      </c>
      <c r="D41" s="511" t="s">
        <v>10</v>
      </c>
      <c r="E41" s="499"/>
      <c r="F41" s="502"/>
      <c r="G41" s="513" t="s">
        <v>3</v>
      </c>
      <c r="H41" s="515" t="s">
        <v>4</v>
      </c>
      <c r="I41" s="515" t="s">
        <v>5</v>
      </c>
      <c r="J41" s="515"/>
      <c r="K41" s="515" t="s">
        <v>7</v>
      </c>
      <c r="L41" s="515" t="s">
        <v>8</v>
      </c>
      <c r="M41" s="517" t="s">
        <v>9</v>
      </c>
      <c r="N41" s="513" t="s">
        <v>12</v>
      </c>
      <c r="O41" s="515"/>
      <c r="P41" s="515" t="s">
        <v>13</v>
      </c>
      <c r="Q41" s="517"/>
      <c r="R41" s="513" t="s">
        <v>14</v>
      </c>
      <c r="S41" s="515"/>
      <c r="T41" s="515" t="s">
        <v>15</v>
      </c>
      <c r="U41" s="517"/>
      <c r="V41" s="513" t="s">
        <v>16</v>
      </c>
      <c r="W41" s="515"/>
      <c r="X41" s="515" t="s">
        <v>17</v>
      </c>
      <c r="Y41" s="515"/>
      <c r="Z41" s="35"/>
      <c r="AA41" s="35"/>
      <c r="AB41" s="35"/>
      <c r="AC41" s="35"/>
    </row>
    <row r="42" spans="1:29" s="37" customFormat="1" ht="11.25" customHeight="1" thickBot="1" x14ac:dyDescent="0.3">
      <c r="A42" s="559"/>
      <c r="B42" s="562"/>
      <c r="C42" s="510"/>
      <c r="D42" s="512"/>
      <c r="E42" s="500"/>
      <c r="F42" s="503"/>
      <c r="G42" s="514"/>
      <c r="H42" s="516"/>
      <c r="I42" s="456" t="s">
        <v>6</v>
      </c>
      <c r="J42" s="456" t="s">
        <v>3</v>
      </c>
      <c r="K42" s="516"/>
      <c r="L42" s="516"/>
      <c r="M42" s="518"/>
      <c r="N42" s="490" t="s">
        <v>19</v>
      </c>
      <c r="O42" s="456" t="s">
        <v>5</v>
      </c>
      <c r="P42" s="456" t="s">
        <v>19</v>
      </c>
      <c r="Q42" s="481" t="s">
        <v>5</v>
      </c>
      <c r="R42" s="414" t="s">
        <v>19</v>
      </c>
      <c r="S42" s="415" t="s">
        <v>5</v>
      </c>
      <c r="T42" s="415" t="s">
        <v>19</v>
      </c>
      <c r="U42" s="416" t="s">
        <v>5</v>
      </c>
      <c r="V42" s="414" t="s">
        <v>19</v>
      </c>
      <c r="W42" s="415" t="s">
        <v>5</v>
      </c>
      <c r="X42" s="415" t="s">
        <v>19</v>
      </c>
      <c r="Y42" s="415" t="s">
        <v>5</v>
      </c>
      <c r="Z42" s="35"/>
      <c r="AA42" s="35"/>
      <c r="AB42" s="35"/>
      <c r="AC42" s="35"/>
    </row>
    <row r="43" spans="1:29" s="37" customFormat="1" ht="11" thickBot="1" x14ac:dyDescent="0.3">
      <c r="A43" s="296" t="s">
        <v>134</v>
      </c>
      <c r="B43" s="264"/>
      <c r="C43" s="267"/>
      <c r="D43" s="266"/>
      <c r="E43" s="264">
        <f>SUM(E44:E46)</f>
        <v>60</v>
      </c>
      <c r="F43" s="266">
        <f>SUM(F44:F46)</f>
        <v>6</v>
      </c>
      <c r="G43" s="494">
        <f>SUM(G44:G46)</f>
        <v>40</v>
      </c>
      <c r="H43" s="297"/>
      <c r="I43" s="278">
        <f>SUM(I44:I46)</f>
        <v>20</v>
      </c>
      <c r="J43" s="278"/>
      <c r="K43" s="278"/>
      <c r="L43" s="278"/>
      <c r="M43" s="276"/>
      <c r="N43" s="298"/>
      <c r="O43" s="278"/>
      <c r="P43" s="278"/>
      <c r="Q43" s="279"/>
      <c r="R43" s="277">
        <f>SUM(R44:R46)</f>
        <v>40</v>
      </c>
      <c r="S43" s="278">
        <f>SUM(S44:S46)</f>
        <v>20</v>
      </c>
      <c r="T43" s="278"/>
      <c r="U43" s="279"/>
      <c r="V43" s="277"/>
      <c r="W43" s="278"/>
      <c r="X43" s="297"/>
      <c r="Y43" s="297"/>
      <c r="Z43" s="35"/>
      <c r="AA43" s="35"/>
      <c r="AB43" s="35"/>
      <c r="AC43" s="35"/>
    </row>
    <row r="44" spans="1:29" s="37" customFormat="1" ht="10.5" x14ac:dyDescent="0.2">
      <c r="A44" s="257" t="s">
        <v>51</v>
      </c>
      <c r="B44" s="286"/>
      <c r="C44" s="459" t="s">
        <v>29</v>
      </c>
      <c r="D44" s="461"/>
      <c r="E44" s="286">
        <v>20</v>
      </c>
      <c r="F44" s="461">
        <v>2</v>
      </c>
      <c r="G44" s="493"/>
      <c r="H44" s="295"/>
      <c r="I44" s="477">
        <v>20</v>
      </c>
      <c r="J44" s="477"/>
      <c r="K44" s="477"/>
      <c r="L44" s="477"/>
      <c r="M44" s="482"/>
      <c r="N44" s="483"/>
      <c r="O44" s="455"/>
      <c r="P44" s="455"/>
      <c r="Q44" s="463"/>
      <c r="R44" s="261"/>
      <c r="S44" s="255">
        <v>20</v>
      </c>
      <c r="T44" s="255"/>
      <c r="U44" s="256"/>
      <c r="V44" s="261"/>
      <c r="W44" s="255"/>
      <c r="X44" s="254"/>
      <c r="Y44" s="254"/>
      <c r="Z44" s="35"/>
      <c r="AA44" s="35"/>
      <c r="AB44" s="35"/>
      <c r="AC44" s="35"/>
    </row>
    <row r="45" spans="1:29" s="37" customFormat="1" ht="10.5" x14ac:dyDescent="0.2">
      <c r="A45" s="199" t="s">
        <v>52</v>
      </c>
      <c r="B45" s="177"/>
      <c r="C45" s="474" t="s">
        <v>29</v>
      </c>
      <c r="D45" s="475"/>
      <c r="E45" s="478">
        <v>20</v>
      </c>
      <c r="F45" s="475">
        <v>2</v>
      </c>
      <c r="G45" s="478">
        <v>20</v>
      </c>
      <c r="H45" s="2"/>
      <c r="I45" s="474"/>
      <c r="J45" s="474"/>
      <c r="K45" s="474"/>
      <c r="L45" s="474"/>
      <c r="M45" s="475"/>
      <c r="N45" s="462"/>
      <c r="O45" s="466"/>
      <c r="P45" s="466"/>
      <c r="Q45" s="464"/>
      <c r="R45" s="180">
        <v>20</v>
      </c>
      <c r="S45" s="181"/>
      <c r="T45" s="181"/>
      <c r="U45" s="182"/>
      <c r="V45" s="180"/>
      <c r="W45" s="181"/>
      <c r="X45" s="183"/>
      <c r="Y45" s="183"/>
      <c r="Z45" s="35"/>
      <c r="AA45" s="35"/>
      <c r="AB45" s="35"/>
      <c r="AC45" s="35"/>
    </row>
    <row r="46" spans="1:29" s="37" customFormat="1" ht="11" thickBot="1" x14ac:dyDescent="0.3">
      <c r="A46" s="60" t="s">
        <v>53</v>
      </c>
      <c r="B46" s="211"/>
      <c r="C46" s="52"/>
      <c r="D46" s="471" t="s">
        <v>29</v>
      </c>
      <c r="E46" s="472">
        <v>20</v>
      </c>
      <c r="F46" s="471">
        <v>2</v>
      </c>
      <c r="G46" s="472">
        <v>20</v>
      </c>
      <c r="H46" s="52"/>
      <c r="I46" s="52"/>
      <c r="J46" s="52"/>
      <c r="K46" s="52"/>
      <c r="L46" s="52"/>
      <c r="M46" s="66"/>
      <c r="N46" s="67"/>
      <c r="O46" s="52"/>
      <c r="P46" s="52"/>
      <c r="Q46" s="66"/>
      <c r="R46" s="211">
        <v>20</v>
      </c>
      <c r="S46" s="52"/>
      <c r="T46" s="209"/>
      <c r="U46" s="66"/>
      <c r="V46" s="67"/>
      <c r="W46" s="52"/>
      <c r="X46" s="52"/>
      <c r="Y46" s="52"/>
      <c r="Z46" s="35"/>
      <c r="AA46" s="35"/>
      <c r="AB46" s="35"/>
      <c r="AC46" s="35"/>
    </row>
    <row r="47" spans="1:29" s="37" customFormat="1" ht="11" thickBot="1" x14ac:dyDescent="0.3">
      <c r="A47" s="263" t="s">
        <v>139</v>
      </c>
      <c r="B47" s="264"/>
      <c r="C47" s="267"/>
      <c r="D47" s="266"/>
      <c r="E47" s="264">
        <f>SUM(E48:E50)</f>
        <v>90</v>
      </c>
      <c r="F47" s="266">
        <f>SUM(F48:F50)</f>
        <v>8</v>
      </c>
      <c r="G47" s="264">
        <f>SUM(G48:G50)</f>
        <v>90</v>
      </c>
      <c r="H47" s="299"/>
      <c r="I47" s="267"/>
      <c r="J47" s="267"/>
      <c r="K47" s="267"/>
      <c r="L47" s="267"/>
      <c r="M47" s="266"/>
      <c r="N47" s="264"/>
      <c r="O47" s="267"/>
      <c r="P47" s="267"/>
      <c r="Q47" s="266"/>
      <c r="R47" s="264">
        <f>SUM(R48:R50)</f>
        <v>90</v>
      </c>
      <c r="S47" s="267"/>
      <c r="T47" s="267"/>
      <c r="U47" s="266"/>
      <c r="V47" s="264"/>
      <c r="W47" s="267"/>
      <c r="X47" s="268"/>
      <c r="Y47" s="268"/>
      <c r="Z47" s="35"/>
      <c r="AA47" s="35"/>
      <c r="AB47" s="35"/>
      <c r="AC47" s="35"/>
    </row>
    <row r="48" spans="1:29" s="37" customFormat="1" ht="10.5" x14ac:dyDescent="0.2">
      <c r="A48" s="257" t="s">
        <v>54</v>
      </c>
      <c r="B48" s="258"/>
      <c r="C48" s="477" t="s">
        <v>20</v>
      </c>
      <c r="D48" s="482"/>
      <c r="E48" s="493">
        <v>30</v>
      </c>
      <c r="F48" s="482">
        <v>3</v>
      </c>
      <c r="G48" s="493">
        <v>30</v>
      </c>
      <c r="H48" s="295"/>
      <c r="I48" s="477"/>
      <c r="J48" s="477"/>
      <c r="K48" s="477"/>
      <c r="L48" s="477"/>
      <c r="M48" s="482"/>
      <c r="N48" s="483"/>
      <c r="O48" s="455"/>
      <c r="P48" s="455"/>
      <c r="Q48" s="463"/>
      <c r="R48" s="261">
        <v>30</v>
      </c>
      <c r="S48" s="255"/>
      <c r="T48" s="255"/>
      <c r="U48" s="256"/>
      <c r="V48" s="261"/>
      <c r="W48" s="255"/>
      <c r="X48" s="254"/>
      <c r="Y48" s="254"/>
      <c r="Z48" s="35"/>
      <c r="AA48" s="35"/>
      <c r="AB48" s="35"/>
      <c r="AC48" s="35"/>
    </row>
    <row r="49" spans="1:29" s="37" customFormat="1" ht="10.5" x14ac:dyDescent="0.2">
      <c r="A49" s="199" t="s">
        <v>55</v>
      </c>
      <c r="B49" s="177"/>
      <c r="C49" s="474" t="s">
        <v>29</v>
      </c>
      <c r="D49" s="475"/>
      <c r="E49" s="478">
        <v>30</v>
      </c>
      <c r="F49" s="475">
        <v>3</v>
      </c>
      <c r="G49" s="478">
        <v>30</v>
      </c>
      <c r="H49" s="2"/>
      <c r="I49" s="474"/>
      <c r="J49" s="474"/>
      <c r="K49" s="474"/>
      <c r="L49" s="474"/>
      <c r="M49" s="475"/>
      <c r="N49" s="462"/>
      <c r="O49" s="466"/>
      <c r="P49" s="466"/>
      <c r="Q49" s="464"/>
      <c r="R49" s="180">
        <v>30</v>
      </c>
      <c r="S49" s="181"/>
      <c r="T49" s="181"/>
      <c r="U49" s="182"/>
      <c r="V49" s="180"/>
      <c r="W49" s="181"/>
      <c r="X49" s="183"/>
      <c r="Y49" s="183"/>
      <c r="Z49" s="35"/>
      <c r="AA49" s="35"/>
      <c r="AB49" s="35"/>
      <c r="AC49" s="35"/>
    </row>
    <row r="50" spans="1:29" s="37" customFormat="1" ht="11" thickBot="1" x14ac:dyDescent="0.25">
      <c r="A50" s="200" t="s">
        <v>56</v>
      </c>
      <c r="B50" s="201"/>
      <c r="C50" s="476"/>
      <c r="D50" s="480" t="s">
        <v>29</v>
      </c>
      <c r="E50" s="479">
        <v>30</v>
      </c>
      <c r="F50" s="480">
        <v>2</v>
      </c>
      <c r="G50" s="479">
        <v>30</v>
      </c>
      <c r="H50" s="68"/>
      <c r="I50" s="476"/>
      <c r="J50" s="476"/>
      <c r="K50" s="476"/>
      <c r="L50" s="476"/>
      <c r="M50" s="480"/>
      <c r="N50" s="469"/>
      <c r="O50" s="468"/>
      <c r="P50" s="468"/>
      <c r="Q50" s="470"/>
      <c r="R50" s="202">
        <v>30</v>
      </c>
      <c r="S50" s="203"/>
      <c r="T50" s="203"/>
      <c r="U50" s="204"/>
      <c r="V50" s="202"/>
      <c r="W50" s="203"/>
      <c r="X50" s="205"/>
      <c r="Y50" s="205"/>
      <c r="Z50" s="35"/>
      <c r="AA50" s="35"/>
      <c r="AB50" s="35"/>
      <c r="AC50" s="35"/>
    </row>
    <row r="51" spans="1:29" s="37" customFormat="1" ht="11" thickBot="1" x14ac:dyDescent="0.3">
      <c r="A51" s="263" t="s">
        <v>162</v>
      </c>
      <c r="B51" s="264"/>
      <c r="C51" s="267"/>
      <c r="D51" s="266"/>
      <c r="E51" s="264">
        <f>SUM(E52:E56)</f>
        <v>110</v>
      </c>
      <c r="F51" s="266">
        <f>SUM(F52:F56)</f>
        <v>11</v>
      </c>
      <c r="G51" s="264">
        <f>SUM(G52:G56)</f>
        <v>20</v>
      </c>
      <c r="H51" s="299"/>
      <c r="I51" s="267">
        <f>SUM(I52:I56)</f>
        <v>90</v>
      </c>
      <c r="J51" s="267"/>
      <c r="K51" s="267"/>
      <c r="L51" s="267"/>
      <c r="M51" s="266"/>
      <c r="N51" s="264"/>
      <c r="O51" s="267"/>
      <c r="P51" s="267"/>
      <c r="Q51" s="266"/>
      <c r="R51" s="264"/>
      <c r="S51" s="267"/>
      <c r="T51" s="267"/>
      <c r="U51" s="266"/>
      <c r="V51" s="264"/>
      <c r="W51" s="267"/>
      <c r="X51" s="268">
        <f>SUM(X52:X56)</f>
        <v>20</v>
      </c>
      <c r="Y51" s="268">
        <f>SUM(Y52:Y56)</f>
        <v>90</v>
      </c>
      <c r="Z51" s="35"/>
      <c r="AA51" s="35"/>
      <c r="AB51" s="35"/>
      <c r="AC51" s="35"/>
    </row>
    <row r="52" spans="1:29" s="37" customFormat="1" ht="10.5" x14ac:dyDescent="0.25">
      <c r="A52" s="626" t="s">
        <v>57</v>
      </c>
      <c r="B52" s="536"/>
      <c r="C52" s="538"/>
      <c r="D52" s="540" t="s">
        <v>30</v>
      </c>
      <c r="E52" s="536">
        <v>50</v>
      </c>
      <c r="F52" s="300">
        <v>2</v>
      </c>
      <c r="G52" s="536">
        <v>20</v>
      </c>
      <c r="H52" s="542"/>
      <c r="I52" s="538">
        <v>30</v>
      </c>
      <c r="J52" s="538"/>
      <c r="K52" s="538"/>
      <c r="L52" s="538"/>
      <c r="M52" s="540"/>
      <c r="N52" s="544"/>
      <c r="O52" s="546"/>
      <c r="P52" s="546"/>
      <c r="Q52" s="607"/>
      <c r="R52" s="544"/>
      <c r="S52" s="546"/>
      <c r="T52" s="546"/>
      <c r="U52" s="607"/>
      <c r="V52" s="544"/>
      <c r="W52" s="546"/>
      <c r="X52" s="548">
        <v>20</v>
      </c>
      <c r="Y52" s="548">
        <v>30</v>
      </c>
      <c r="Z52" s="35"/>
      <c r="AA52" s="35"/>
      <c r="AB52" s="35"/>
      <c r="AC52" s="35"/>
    </row>
    <row r="53" spans="1:29" s="37" customFormat="1" ht="10.5" x14ac:dyDescent="0.25">
      <c r="A53" s="627"/>
      <c r="B53" s="596"/>
      <c r="C53" s="597"/>
      <c r="D53" s="598"/>
      <c r="E53" s="596"/>
      <c r="F53" s="482">
        <v>3</v>
      </c>
      <c r="G53" s="596"/>
      <c r="H53" s="599"/>
      <c r="I53" s="597"/>
      <c r="J53" s="597"/>
      <c r="K53" s="597"/>
      <c r="L53" s="597"/>
      <c r="M53" s="598"/>
      <c r="N53" s="624"/>
      <c r="O53" s="625"/>
      <c r="P53" s="625"/>
      <c r="Q53" s="629"/>
      <c r="R53" s="624"/>
      <c r="S53" s="625"/>
      <c r="T53" s="625"/>
      <c r="U53" s="629"/>
      <c r="V53" s="624"/>
      <c r="W53" s="625"/>
      <c r="X53" s="549"/>
      <c r="Y53" s="549"/>
      <c r="Z53" s="35"/>
      <c r="AA53" s="35"/>
      <c r="AB53" s="35"/>
      <c r="AC53" s="35"/>
    </row>
    <row r="54" spans="1:29" s="37" customFormat="1" ht="10.5" x14ac:dyDescent="0.2">
      <c r="A54" s="199" t="s">
        <v>58</v>
      </c>
      <c r="B54" s="177"/>
      <c r="C54" s="474"/>
      <c r="D54" s="475" t="s">
        <v>29</v>
      </c>
      <c r="E54" s="478">
        <v>20</v>
      </c>
      <c r="F54" s="475">
        <v>2</v>
      </c>
      <c r="G54" s="478"/>
      <c r="H54" s="2"/>
      <c r="I54" s="474">
        <v>20</v>
      </c>
      <c r="J54" s="474"/>
      <c r="K54" s="474"/>
      <c r="L54" s="474"/>
      <c r="M54" s="475"/>
      <c r="N54" s="462"/>
      <c r="O54" s="466"/>
      <c r="P54" s="466"/>
      <c r="Q54" s="464"/>
      <c r="R54" s="180"/>
      <c r="S54" s="181"/>
      <c r="T54" s="181"/>
      <c r="U54" s="182"/>
      <c r="V54" s="180"/>
      <c r="W54" s="181"/>
      <c r="X54" s="183"/>
      <c r="Y54" s="183">
        <v>20</v>
      </c>
      <c r="Z54" s="35"/>
      <c r="AA54" s="35"/>
      <c r="AB54" s="35"/>
      <c r="AC54" s="35"/>
    </row>
    <row r="55" spans="1:29" s="37" customFormat="1" ht="10.5" x14ac:dyDescent="0.2">
      <c r="A55" s="199" t="s">
        <v>59</v>
      </c>
      <c r="B55" s="177"/>
      <c r="C55" s="474"/>
      <c r="D55" s="475" t="s">
        <v>29</v>
      </c>
      <c r="E55" s="478">
        <v>20</v>
      </c>
      <c r="F55" s="475">
        <v>2</v>
      </c>
      <c r="G55" s="478"/>
      <c r="H55" s="2"/>
      <c r="I55" s="474">
        <v>20</v>
      </c>
      <c r="J55" s="474"/>
      <c r="K55" s="474"/>
      <c r="L55" s="474"/>
      <c r="M55" s="475"/>
      <c r="N55" s="462"/>
      <c r="O55" s="466"/>
      <c r="P55" s="466"/>
      <c r="Q55" s="464"/>
      <c r="R55" s="180"/>
      <c r="S55" s="181"/>
      <c r="T55" s="181"/>
      <c r="U55" s="182"/>
      <c r="V55" s="180"/>
      <c r="W55" s="181"/>
      <c r="X55" s="183"/>
      <c r="Y55" s="183">
        <v>20</v>
      </c>
      <c r="Z55" s="35"/>
      <c r="AA55" s="35"/>
      <c r="AB55" s="35"/>
      <c r="AC55" s="35"/>
    </row>
    <row r="56" spans="1:29" s="37" customFormat="1" ht="11" thickBot="1" x14ac:dyDescent="0.25">
      <c r="A56" s="200" t="s">
        <v>60</v>
      </c>
      <c r="B56" s="201"/>
      <c r="C56" s="476"/>
      <c r="D56" s="480" t="s">
        <v>29</v>
      </c>
      <c r="E56" s="479">
        <v>20</v>
      </c>
      <c r="F56" s="480">
        <v>2</v>
      </c>
      <c r="G56" s="479"/>
      <c r="H56" s="68"/>
      <c r="I56" s="476">
        <v>20</v>
      </c>
      <c r="J56" s="476"/>
      <c r="K56" s="476"/>
      <c r="L56" s="476"/>
      <c r="M56" s="480"/>
      <c r="N56" s="469"/>
      <c r="O56" s="468"/>
      <c r="P56" s="468"/>
      <c r="Q56" s="470"/>
      <c r="R56" s="202"/>
      <c r="S56" s="203"/>
      <c r="T56" s="203"/>
      <c r="U56" s="204"/>
      <c r="V56" s="202"/>
      <c r="W56" s="203"/>
      <c r="X56" s="205"/>
      <c r="Y56" s="205">
        <v>20</v>
      </c>
      <c r="Z56" s="35"/>
      <c r="AA56" s="35"/>
      <c r="AB56" s="35"/>
      <c r="AC56" s="35"/>
    </row>
    <row r="57" spans="1:29" s="37" customFormat="1" ht="11" thickBot="1" x14ac:dyDescent="0.3">
      <c r="A57" s="271" t="s">
        <v>160</v>
      </c>
      <c r="B57" s="272"/>
      <c r="C57" s="273"/>
      <c r="D57" s="274"/>
      <c r="E57" s="272">
        <f>SUM(E58:E59)</f>
        <v>30</v>
      </c>
      <c r="F57" s="274">
        <f>SUM(F58:F59)</f>
        <v>3</v>
      </c>
      <c r="G57" s="272">
        <f>SUM(G58:G59)</f>
        <v>15</v>
      </c>
      <c r="H57" s="301"/>
      <c r="I57" s="273">
        <f>SUM(I58:I59)</f>
        <v>15</v>
      </c>
      <c r="J57" s="273"/>
      <c r="K57" s="273"/>
      <c r="L57" s="273"/>
      <c r="M57" s="274"/>
      <c r="N57" s="494"/>
      <c r="O57" s="278"/>
      <c r="P57" s="278"/>
      <c r="Q57" s="279"/>
      <c r="R57" s="277"/>
      <c r="S57" s="278"/>
      <c r="T57" s="278"/>
      <c r="U57" s="279"/>
      <c r="V57" s="277">
        <f>SUM(V58:V59)</f>
        <v>15</v>
      </c>
      <c r="W57" s="278">
        <f>SUM(W58:W59)</f>
        <v>15</v>
      </c>
      <c r="X57" s="297"/>
      <c r="Y57" s="297"/>
      <c r="Z57" s="35"/>
      <c r="AA57" s="35"/>
      <c r="AB57" s="35"/>
      <c r="AC57" s="35"/>
    </row>
    <row r="58" spans="1:29" s="37" customFormat="1" ht="10.5" x14ac:dyDescent="0.25">
      <c r="A58" s="626" t="s">
        <v>62</v>
      </c>
      <c r="B58" s="536"/>
      <c r="C58" s="538" t="s">
        <v>30</v>
      </c>
      <c r="D58" s="540"/>
      <c r="E58" s="536">
        <v>30</v>
      </c>
      <c r="F58" s="300">
        <v>1</v>
      </c>
      <c r="G58" s="536">
        <v>15</v>
      </c>
      <c r="H58" s="542"/>
      <c r="I58" s="538">
        <v>15</v>
      </c>
      <c r="J58" s="538"/>
      <c r="K58" s="538"/>
      <c r="L58" s="538"/>
      <c r="M58" s="540"/>
      <c r="N58" s="544"/>
      <c r="O58" s="546"/>
      <c r="P58" s="546"/>
      <c r="Q58" s="607"/>
      <c r="R58" s="544"/>
      <c r="S58" s="546"/>
      <c r="T58" s="546"/>
      <c r="U58" s="607"/>
      <c r="V58" s="544">
        <v>15</v>
      </c>
      <c r="W58" s="546">
        <v>15</v>
      </c>
      <c r="X58" s="548"/>
      <c r="Y58" s="548"/>
      <c r="Z58" s="35"/>
      <c r="AA58" s="35"/>
      <c r="AB58" s="35"/>
      <c r="AC58" s="35"/>
    </row>
    <row r="59" spans="1:29" s="37" customFormat="1" ht="11" thickBot="1" x14ac:dyDescent="0.3">
      <c r="A59" s="628"/>
      <c r="B59" s="611"/>
      <c r="C59" s="621"/>
      <c r="D59" s="610"/>
      <c r="E59" s="611"/>
      <c r="F59" s="70">
        <v>2</v>
      </c>
      <c r="G59" s="611"/>
      <c r="H59" s="620"/>
      <c r="I59" s="621"/>
      <c r="J59" s="621"/>
      <c r="K59" s="621"/>
      <c r="L59" s="621"/>
      <c r="M59" s="610"/>
      <c r="N59" s="612"/>
      <c r="O59" s="622"/>
      <c r="P59" s="622"/>
      <c r="Q59" s="659"/>
      <c r="R59" s="612"/>
      <c r="S59" s="622"/>
      <c r="T59" s="622"/>
      <c r="U59" s="659"/>
      <c r="V59" s="612"/>
      <c r="W59" s="622"/>
      <c r="X59" s="623"/>
      <c r="Y59" s="623"/>
      <c r="Z59" s="35"/>
      <c r="AA59" s="35"/>
      <c r="AB59" s="35"/>
      <c r="AC59" s="35"/>
    </row>
    <row r="60" spans="1:29" s="37" customFormat="1" ht="11" thickBot="1" x14ac:dyDescent="0.3">
      <c r="A60" s="271" t="s">
        <v>79</v>
      </c>
      <c r="B60" s="272"/>
      <c r="C60" s="273"/>
      <c r="D60" s="274" t="s">
        <v>29</v>
      </c>
      <c r="E60" s="272">
        <v>15</v>
      </c>
      <c r="F60" s="274">
        <v>2</v>
      </c>
      <c r="G60" s="272"/>
      <c r="H60" s="333">
        <v>15</v>
      </c>
      <c r="I60" s="273"/>
      <c r="J60" s="273"/>
      <c r="K60" s="273"/>
      <c r="L60" s="273"/>
      <c r="M60" s="274"/>
      <c r="N60" s="277"/>
      <c r="O60" s="278"/>
      <c r="P60" s="278"/>
      <c r="Q60" s="279"/>
      <c r="R60" s="277"/>
      <c r="S60" s="278"/>
      <c r="T60" s="278">
        <v>15</v>
      </c>
      <c r="U60" s="279"/>
      <c r="V60" s="277"/>
      <c r="W60" s="278"/>
      <c r="X60" s="297"/>
      <c r="Y60" s="297"/>
      <c r="Z60" s="35"/>
      <c r="AA60" s="35"/>
      <c r="AB60" s="35"/>
      <c r="AC60" s="35"/>
    </row>
    <row r="61" spans="1:29" s="37" customFormat="1" ht="10.5" x14ac:dyDescent="0.25">
      <c r="A61" s="733" t="s">
        <v>82</v>
      </c>
      <c r="B61" s="734" t="s">
        <v>83</v>
      </c>
      <c r="C61" s="735" t="s">
        <v>21</v>
      </c>
      <c r="D61" s="736"/>
      <c r="E61" s="734">
        <v>30</v>
      </c>
      <c r="F61" s="736">
        <v>2</v>
      </c>
      <c r="G61" s="734"/>
      <c r="H61" s="737"/>
      <c r="I61" s="735"/>
      <c r="J61" s="735"/>
      <c r="K61" s="735"/>
      <c r="L61" s="735"/>
      <c r="M61" s="736">
        <v>30</v>
      </c>
      <c r="N61" s="102"/>
      <c r="O61" s="103"/>
      <c r="P61" s="103"/>
      <c r="Q61" s="104"/>
      <c r="R61" s="102"/>
      <c r="S61" s="103">
        <v>30</v>
      </c>
      <c r="T61" s="103"/>
      <c r="U61" s="104"/>
      <c r="V61" s="102"/>
      <c r="W61" s="103"/>
      <c r="X61" s="139"/>
      <c r="Y61" s="139"/>
      <c r="Z61" s="35"/>
      <c r="AA61" s="35"/>
      <c r="AB61" s="35"/>
      <c r="AC61" s="35"/>
    </row>
    <row r="62" spans="1:29" s="37" customFormat="1" ht="10.5" x14ac:dyDescent="0.25">
      <c r="A62" s="58" t="s">
        <v>82</v>
      </c>
      <c r="B62" s="44" t="s">
        <v>84</v>
      </c>
      <c r="C62" s="25" t="s">
        <v>21</v>
      </c>
      <c r="D62" s="43"/>
      <c r="E62" s="44">
        <v>50</v>
      </c>
      <c r="F62" s="43">
        <v>4</v>
      </c>
      <c r="G62" s="44"/>
      <c r="H62" s="69"/>
      <c r="I62" s="25"/>
      <c r="J62" s="25"/>
      <c r="K62" s="25"/>
      <c r="L62" s="25"/>
      <c r="M62" s="43">
        <v>50</v>
      </c>
      <c r="N62" s="8"/>
      <c r="O62" s="7"/>
      <c r="P62" s="7"/>
      <c r="Q62" s="22"/>
      <c r="R62" s="8"/>
      <c r="S62" s="7"/>
      <c r="T62" s="7"/>
      <c r="U62" s="22"/>
      <c r="V62" s="8"/>
      <c r="W62" s="7">
        <v>50</v>
      </c>
      <c r="X62" s="64"/>
      <c r="Y62" s="64"/>
      <c r="Z62" s="35"/>
      <c r="AA62" s="35"/>
      <c r="AB62" s="35"/>
      <c r="AC62" s="35"/>
    </row>
    <row r="63" spans="1:29" s="37" customFormat="1" ht="11" thickBot="1" x14ac:dyDescent="0.3">
      <c r="A63" s="71" t="s">
        <v>82</v>
      </c>
      <c r="B63" s="72" t="s">
        <v>201</v>
      </c>
      <c r="C63" s="73"/>
      <c r="D63" s="74" t="s">
        <v>21</v>
      </c>
      <c r="E63" s="72">
        <v>120</v>
      </c>
      <c r="F63" s="74">
        <v>8</v>
      </c>
      <c r="G63" s="72"/>
      <c r="H63" s="75"/>
      <c r="I63" s="73"/>
      <c r="J63" s="73"/>
      <c r="K63" s="73"/>
      <c r="L63" s="73"/>
      <c r="M63" s="74">
        <v>120</v>
      </c>
      <c r="N63" s="50"/>
      <c r="O63" s="49"/>
      <c r="P63" s="49"/>
      <c r="Q63" s="51"/>
      <c r="R63" s="50"/>
      <c r="S63" s="49"/>
      <c r="T63" s="49"/>
      <c r="U63" s="51"/>
      <c r="V63" s="50"/>
      <c r="W63" s="49"/>
      <c r="X63" s="76"/>
      <c r="Y63" s="76">
        <v>120</v>
      </c>
      <c r="Z63" s="35"/>
      <c r="AA63" s="35"/>
      <c r="AB63" s="35"/>
      <c r="AC63" s="35"/>
    </row>
    <row r="64" spans="1:29" s="37" customFormat="1" ht="10.5" x14ac:dyDescent="0.25">
      <c r="A64" s="196" t="s">
        <v>203</v>
      </c>
      <c r="B64" s="142"/>
      <c r="C64" s="213"/>
      <c r="D64" s="143"/>
      <c r="E64" s="212">
        <f>SUM(E10,E16,E21,E25,E28,E34,E39,E43,E47,E51,E57,E60)</f>
        <v>995</v>
      </c>
      <c r="F64" s="214"/>
      <c r="G64" s="212">
        <f>SUM(G10,G16,G21,G25,G34,G43,G47,G51,G57,G60)</f>
        <v>550</v>
      </c>
      <c r="H64" s="144"/>
      <c r="I64" s="213">
        <f>SUM(I10,I16,I21,I25,I28,I34,I39,I43,I47,I51,I57)</f>
        <v>195</v>
      </c>
      <c r="J64" s="213">
        <f>SUM(J10,J16,J21,J25,J28,J34,J39,J43,J51,J57)</f>
        <v>55</v>
      </c>
      <c r="K64" s="213">
        <f>SUM(K10,K16,K21,K25,K28,K34,K39,K43,K47,K51,K57)</f>
        <v>120</v>
      </c>
      <c r="L64" s="213">
        <f>SUM(L10,L16,L21,L25,L28,L34,L39,L43,L47,L51,L57)</f>
        <v>60</v>
      </c>
      <c r="M64" s="145"/>
      <c r="N64" s="615">
        <f>SUM(N10:O10,N16:O16,N21:O21,N25:O25,N28:O28,N34:O34,N39:O39)</f>
        <v>300</v>
      </c>
      <c r="O64" s="613"/>
      <c r="P64" s="613">
        <f>SUM(P10:Q10,P16:Q16,P21:Q21,P25:Q25,P28:Q28,P34:Q34,P39:Q39)</f>
        <v>300</v>
      </c>
      <c r="Q64" s="614"/>
      <c r="R64" s="615">
        <f>SUM(R34:S34,R43:S43,R47:S47,R51:S51,R57:S57,R60:S60)</f>
        <v>180</v>
      </c>
      <c r="S64" s="613"/>
      <c r="T64" s="613">
        <f>SUM(T34:U34,T43:U43,T47:U47,T51:U51,T57:U57,T60:U60)</f>
        <v>30</v>
      </c>
      <c r="U64" s="614"/>
      <c r="V64" s="615">
        <f>SUM(V34:W34,V43:W43,V47:W47,V51:W51,V57:W57)</f>
        <v>45</v>
      </c>
      <c r="W64" s="613"/>
      <c r="X64" s="616">
        <f>SUM(X34:Y34,X43:Y43,X47:Y47,X51:Y51,X57:Y57)</f>
        <v>140</v>
      </c>
      <c r="Y64" s="616"/>
      <c r="Z64" s="35"/>
      <c r="AA64" s="35"/>
      <c r="AB64" s="35"/>
      <c r="AC64" s="35"/>
    </row>
    <row r="65" spans="1:29" s="5" customFormat="1" ht="11.25" customHeight="1" x14ac:dyDescent="0.25">
      <c r="A65" s="146" t="s">
        <v>202</v>
      </c>
      <c r="B65" s="147"/>
      <c r="C65" s="148"/>
      <c r="D65" s="149"/>
      <c r="E65" s="171">
        <f>SUM(E61:E63)</f>
        <v>200</v>
      </c>
      <c r="F65" s="149"/>
      <c r="G65" s="150"/>
      <c r="H65" s="151"/>
      <c r="I65" s="151"/>
      <c r="J65" s="151"/>
      <c r="K65" s="151"/>
      <c r="L65" s="151"/>
      <c r="M65" s="172">
        <f>SUM(M61:M63)</f>
        <v>200</v>
      </c>
      <c r="N65" s="617"/>
      <c r="O65" s="513"/>
      <c r="P65" s="618"/>
      <c r="Q65" s="619"/>
      <c r="R65" s="617">
        <f>S61</f>
        <v>30</v>
      </c>
      <c r="S65" s="513"/>
      <c r="T65" s="618"/>
      <c r="U65" s="619"/>
      <c r="V65" s="617">
        <f>SUM(V62:W62)</f>
        <v>50</v>
      </c>
      <c r="W65" s="513"/>
      <c r="X65" s="618">
        <f>SUM(X63:Y63)</f>
        <v>120</v>
      </c>
      <c r="Y65" s="513"/>
      <c r="Z65" s="13"/>
      <c r="AA65" s="13"/>
      <c r="AB65" s="13"/>
      <c r="AC65" s="13"/>
    </row>
    <row r="66" spans="1:29" s="34" customFormat="1" ht="33" hidden="1" customHeight="1" x14ac:dyDescent="0.25">
      <c r="A66" s="152"/>
      <c r="B66" s="153"/>
      <c r="C66" s="187" t="s">
        <v>20</v>
      </c>
      <c r="D66" s="191"/>
      <c r="E66" s="188">
        <v>30</v>
      </c>
      <c r="F66" s="191">
        <v>4</v>
      </c>
      <c r="G66" s="188">
        <v>30</v>
      </c>
      <c r="H66" s="154"/>
      <c r="I66" s="187"/>
      <c r="J66" s="187"/>
      <c r="K66" s="187"/>
      <c r="L66" s="187"/>
      <c r="M66" s="155"/>
      <c r="N66" s="156"/>
      <c r="O66" s="187"/>
      <c r="P66" s="187"/>
      <c r="Q66" s="191"/>
      <c r="R66" s="188">
        <v>30</v>
      </c>
      <c r="S66" s="187"/>
      <c r="T66" s="187"/>
      <c r="U66" s="191"/>
      <c r="V66" s="188"/>
      <c r="W66" s="187"/>
      <c r="X66" s="220"/>
      <c r="Y66" s="220"/>
      <c r="Z66" s="13"/>
      <c r="AA66" s="13"/>
      <c r="AB66" s="13"/>
      <c r="AC66" s="13"/>
    </row>
    <row r="67" spans="1:29" s="5" customFormat="1" ht="12.75" customHeight="1" x14ac:dyDescent="0.25">
      <c r="A67" s="197" t="s">
        <v>153</v>
      </c>
      <c r="B67" s="157"/>
      <c r="C67" s="185"/>
      <c r="D67" s="186"/>
      <c r="E67" s="184"/>
      <c r="F67" s="186">
        <f>SUM(F10,F16,F21,F25,F28,F34,F39,F43,F47,F51,F57,F60,F61:F62,F63)</f>
        <v>116</v>
      </c>
      <c r="G67" s="184"/>
      <c r="H67" s="151"/>
      <c r="I67" s="185"/>
      <c r="J67" s="185"/>
      <c r="K67" s="185"/>
      <c r="L67" s="185"/>
      <c r="M67" s="186"/>
      <c r="N67" s="564">
        <f>SUM(F11:F15,F17:F18,F29,F31,F33)</f>
        <v>30</v>
      </c>
      <c r="O67" s="569"/>
      <c r="P67" s="569">
        <f>SUM(F19,F20,F22,F23,F24,F26,F27,F30,F32,F39)</f>
        <v>30</v>
      </c>
      <c r="Q67" s="570"/>
      <c r="R67" s="564">
        <f>SUM(F35,F44:F46,F48:F50,F61)</f>
        <v>19</v>
      </c>
      <c r="S67" s="569"/>
      <c r="T67" s="569">
        <f>SUM(F36,F60)</f>
        <v>4</v>
      </c>
      <c r="U67" s="570"/>
      <c r="V67" s="564">
        <f>SUM(F37,F58:F59,F62)</f>
        <v>9</v>
      </c>
      <c r="W67" s="569"/>
      <c r="X67" s="515">
        <f>SUM(F38,F52:F56,F63)</f>
        <v>24</v>
      </c>
      <c r="Y67" s="515"/>
      <c r="Z67" s="13"/>
      <c r="AA67" s="13"/>
      <c r="AB67" s="13"/>
      <c r="AC67" s="13"/>
    </row>
    <row r="68" spans="1:29" s="5" customFormat="1" ht="12.75" customHeight="1" x14ac:dyDescent="0.25">
      <c r="A68" s="197" t="s">
        <v>50</v>
      </c>
      <c r="B68" s="157"/>
      <c r="C68" s="185">
        <v>4</v>
      </c>
      <c r="D68" s="186">
        <v>2</v>
      </c>
      <c r="E68" s="184"/>
      <c r="F68" s="186"/>
      <c r="G68" s="184"/>
      <c r="H68" s="151"/>
      <c r="I68" s="185"/>
      <c r="J68" s="185"/>
      <c r="K68" s="185"/>
      <c r="L68" s="185"/>
      <c r="M68" s="186"/>
      <c r="N68" s="564">
        <v>2</v>
      </c>
      <c r="O68" s="569"/>
      <c r="P68" s="569">
        <v>2</v>
      </c>
      <c r="Q68" s="570"/>
      <c r="R68" s="564">
        <v>2</v>
      </c>
      <c r="S68" s="569"/>
      <c r="T68" s="569"/>
      <c r="U68" s="570"/>
      <c r="V68" s="564"/>
      <c r="W68" s="569"/>
      <c r="X68" s="515"/>
      <c r="Y68" s="515"/>
      <c r="Z68" s="13"/>
      <c r="AA68" s="13"/>
      <c r="AB68" s="13"/>
      <c r="AC68" s="13"/>
    </row>
    <row r="69" spans="1:29" s="5" customFormat="1" ht="10.5" x14ac:dyDescent="0.25">
      <c r="A69" s="105"/>
      <c r="B69" s="106"/>
      <c r="C69" s="93"/>
      <c r="D69" s="93"/>
      <c r="E69" s="93"/>
      <c r="F69" s="93"/>
      <c r="G69" s="93"/>
      <c r="H69" s="107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108"/>
      <c r="Y69" s="108"/>
      <c r="Z69" s="13"/>
      <c r="AA69" s="13"/>
      <c r="AB69" s="13"/>
      <c r="AC69" s="13"/>
    </row>
    <row r="70" spans="1:29" s="5" customFormat="1" ht="18.75" customHeight="1" x14ac:dyDescent="0.25">
      <c r="A70" s="535" t="s">
        <v>187</v>
      </c>
      <c r="B70" s="535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13"/>
      <c r="AA70" s="13"/>
      <c r="AB70" s="13"/>
      <c r="AC70" s="13"/>
    </row>
    <row r="71" spans="1:29" s="5" customFormat="1" ht="19.5" customHeight="1" x14ac:dyDescent="0.25">
      <c r="A71" s="534" t="s">
        <v>167</v>
      </c>
      <c r="B71" s="534"/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13"/>
      <c r="AA71" s="13"/>
      <c r="AB71" s="13"/>
      <c r="AC71" s="13"/>
    </row>
    <row r="72" spans="1:29" s="1" customFormat="1" ht="24" customHeight="1" x14ac:dyDescent="0.25">
      <c r="A72" s="558" t="s">
        <v>172</v>
      </c>
      <c r="B72" s="666" t="s">
        <v>26</v>
      </c>
      <c r="C72" s="509" t="s">
        <v>0</v>
      </c>
      <c r="D72" s="511"/>
      <c r="E72" s="499" t="s">
        <v>18</v>
      </c>
      <c r="F72" s="502" t="s">
        <v>1</v>
      </c>
      <c r="G72" s="513" t="s">
        <v>2</v>
      </c>
      <c r="H72" s="515"/>
      <c r="I72" s="515"/>
      <c r="J72" s="515"/>
      <c r="K72" s="515"/>
      <c r="L72" s="515"/>
      <c r="M72" s="517"/>
      <c r="N72" s="572" t="s">
        <v>190</v>
      </c>
      <c r="O72" s="573"/>
      <c r="P72" s="573"/>
      <c r="Q72" s="574"/>
      <c r="R72" s="572" t="s">
        <v>191</v>
      </c>
      <c r="S72" s="573"/>
      <c r="T72" s="573"/>
      <c r="U72" s="574"/>
      <c r="V72" s="572" t="s">
        <v>192</v>
      </c>
      <c r="W72" s="573"/>
      <c r="X72" s="573"/>
      <c r="Y72" s="573"/>
      <c r="Z72" s="15"/>
      <c r="AA72" s="15"/>
      <c r="AB72" s="15"/>
      <c r="AC72" s="15"/>
    </row>
    <row r="73" spans="1:29" s="1" customFormat="1" ht="12" customHeight="1" x14ac:dyDescent="0.25">
      <c r="A73" s="558"/>
      <c r="B73" s="666"/>
      <c r="C73" s="509" t="s">
        <v>11</v>
      </c>
      <c r="D73" s="511" t="s">
        <v>10</v>
      </c>
      <c r="E73" s="499"/>
      <c r="F73" s="502"/>
      <c r="G73" s="513" t="s">
        <v>3</v>
      </c>
      <c r="H73" s="515" t="s">
        <v>4</v>
      </c>
      <c r="I73" s="515" t="s">
        <v>5</v>
      </c>
      <c r="J73" s="515"/>
      <c r="K73" s="515" t="s">
        <v>7</v>
      </c>
      <c r="L73" s="515" t="s">
        <v>8</v>
      </c>
      <c r="M73" s="517" t="s">
        <v>9</v>
      </c>
      <c r="N73" s="513" t="s">
        <v>12</v>
      </c>
      <c r="O73" s="515"/>
      <c r="P73" s="515" t="s">
        <v>13</v>
      </c>
      <c r="Q73" s="517"/>
      <c r="R73" s="513" t="s">
        <v>14</v>
      </c>
      <c r="S73" s="515"/>
      <c r="T73" s="515" t="s">
        <v>15</v>
      </c>
      <c r="U73" s="517"/>
      <c r="V73" s="513" t="s">
        <v>16</v>
      </c>
      <c r="W73" s="515"/>
      <c r="X73" s="515" t="s">
        <v>17</v>
      </c>
      <c r="Y73" s="515"/>
      <c r="Z73" s="15"/>
      <c r="AA73" s="15"/>
      <c r="AB73" s="15"/>
      <c r="AC73" s="15"/>
    </row>
    <row r="74" spans="1:29" s="1" customFormat="1" ht="13.5" customHeight="1" thickBot="1" x14ac:dyDescent="0.3">
      <c r="A74" s="559"/>
      <c r="B74" s="667"/>
      <c r="C74" s="510"/>
      <c r="D74" s="512"/>
      <c r="E74" s="500"/>
      <c r="F74" s="503"/>
      <c r="G74" s="514"/>
      <c r="H74" s="516"/>
      <c r="I74" s="174" t="s">
        <v>6</v>
      </c>
      <c r="J74" s="174" t="s">
        <v>3</v>
      </c>
      <c r="K74" s="516"/>
      <c r="L74" s="516"/>
      <c r="M74" s="518"/>
      <c r="N74" s="173" t="s">
        <v>19</v>
      </c>
      <c r="O74" s="174" t="s">
        <v>5</v>
      </c>
      <c r="P74" s="174" t="s">
        <v>19</v>
      </c>
      <c r="Q74" s="175" t="s">
        <v>5</v>
      </c>
      <c r="R74" s="173" t="s">
        <v>19</v>
      </c>
      <c r="S74" s="174" t="s">
        <v>5</v>
      </c>
      <c r="T74" s="174" t="s">
        <v>19</v>
      </c>
      <c r="U74" s="175" t="s">
        <v>5</v>
      </c>
      <c r="V74" s="173" t="s">
        <v>19</v>
      </c>
      <c r="W74" s="174" t="s">
        <v>5</v>
      </c>
      <c r="X74" s="174" t="s">
        <v>19</v>
      </c>
      <c r="Y74" s="174" t="s">
        <v>5</v>
      </c>
      <c r="Z74" s="15"/>
      <c r="AA74" s="15"/>
      <c r="AB74" s="15"/>
      <c r="AC74" s="15"/>
    </row>
    <row r="75" spans="1:29" ht="11" thickBot="1" x14ac:dyDescent="0.25">
      <c r="A75" s="296" t="s">
        <v>135</v>
      </c>
      <c r="B75" s="277"/>
      <c r="C75" s="278"/>
      <c r="D75" s="279"/>
      <c r="E75" s="277">
        <f>SUM(E76:E78)</f>
        <v>60</v>
      </c>
      <c r="F75" s="279">
        <f>SUM(F76:F78)</f>
        <v>7</v>
      </c>
      <c r="G75" s="277"/>
      <c r="H75" s="297"/>
      <c r="I75" s="278">
        <f>SUM(I76:I78)</f>
        <v>60</v>
      </c>
      <c r="J75" s="278"/>
      <c r="K75" s="278"/>
      <c r="L75" s="278"/>
      <c r="M75" s="335"/>
      <c r="N75" s="298"/>
      <c r="O75" s="278"/>
      <c r="P75" s="278"/>
      <c r="Q75" s="279"/>
      <c r="R75" s="277"/>
      <c r="S75" s="278">
        <f>SUM(S76:S79)</f>
        <v>20</v>
      </c>
      <c r="T75" s="278"/>
      <c r="U75" s="279">
        <f>U77+U78</f>
        <v>40</v>
      </c>
      <c r="V75" s="277"/>
      <c r="W75" s="278"/>
      <c r="X75" s="297"/>
      <c r="Y75" s="297"/>
    </row>
    <row r="76" spans="1:29" ht="13.5" customHeight="1" x14ac:dyDescent="0.2">
      <c r="A76" s="312" t="s">
        <v>136</v>
      </c>
      <c r="B76" s="326"/>
      <c r="C76" s="310" t="s">
        <v>29</v>
      </c>
      <c r="D76" s="317"/>
      <c r="E76" s="326">
        <v>20</v>
      </c>
      <c r="F76" s="317">
        <v>2</v>
      </c>
      <c r="G76" s="326"/>
      <c r="H76" s="336"/>
      <c r="I76" s="310">
        <v>20</v>
      </c>
      <c r="J76" s="310"/>
      <c r="K76" s="310"/>
      <c r="L76" s="310"/>
      <c r="M76" s="317"/>
      <c r="N76" s="326"/>
      <c r="O76" s="310"/>
      <c r="P76" s="310"/>
      <c r="Q76" s="317"/>
      <c r="R76" s="326"/>
      <c r="S76" s="310">
        <v>20</v>
      </c>
      <c r="T76" s="310"/>
      <c r="U76" s="317"/>
      <c r="V76" s="326"/>
      <c r="W76" s="310"/>
      <c r="X76" s="311"/>
      <c r="Y76" s="311"/>
    </row>
    <row r="77" spans="1:29" ht="11.25" customHeight="1" x14ac:dyDescent="0.2">
      <c r="A77" s="323" t="s">
        <v>137</v>
      </c>
      <c r="B77" s="313"/>
      <c r="C77" s="315" t="s">
        <v>29</v>
      </c>
      <c r="D77" s="314"/>
      <c r="E77" s="313">
        <v>20</v>
      </c>
      <c r="F77" s="314">
        <v>3</v>
      </c>
      <c r="G77" s="313"/>
      <c r="H77" s="337"/>
      <c r="I77" s="315">
        <v>20</v>
      </c>
      <c r="J77" s="315"/>
      <c r="K77" s="315"/>
      <c r="L77" s="315"/>
      <c r="M77" s="314"/>
      <c r="N77" s="313"/>
      <c r="O77" s="315"/>
      <c r="P77" s="315"/>
      <c r="Q77" s="314"/>
      <c r="R77" s="313"/>
      <c r="S77" s="315"/>
      <c r="T77" s="315"/>
      <c r="U77" s="314">
        <v>20</v>
      </c>
      <c r="V77" s="313"/>
      <c r="W77" s="315"/>
      <c r="X77" s="319"/>
      <c r="Y77" s="319"/>
    </row>
    <row r="78" spans="1:29" ht="10.5" thickBot="1" x14ac:dyDescent="0.25">
      <c r="A78" s="324" t="s">
        <v>138</v>
      </c>
      <c r="B78" s="321"/>
      <c r="C78" s="318" t="s">
        <v>29</v>
      </c>
      <c r="D78" s="322"/>
      <c r="E78" s="321">
        <v>20</v>
      </c>
      <c r="F78" s="322">
        <v>2</v>
      </c>
      <c r="G78" s="321"/>
      <c r="H78" s="338"/>
      <c r="I78" s="318">
        <v>20</v>
      </c>
      <c r="J78" s="318"/>
      <c r="K78" s="318"/>
      <c r="L78" s="318"/>
      <c r="M78" s="322"/>
      <c r="N78" s="321"/>
      <c r="O78" s="318"/>
      <c r="P78" s="318"/>
      <c r="Q78" s="322"/>
      <c r="R78" s="321"/>
      <c r="S78" s="318"/>
      <c r="T78" s="318"/>
      <c r="U78" s="322">
        <v>20</v>
      </c>
      <c r="V78" s="321"/>
      <c r="W78" s="318"/>
      <c r="X78" s="320"/>
      <c r="Y78" s="320"/>
    </row>
    <row r="79" spans="1:29" s="37" customFormat="1" ht="11" thickBot="1" x14ac:dyDescent="0.3">
      <c r="A79" s="296" t="s">
        <v>140</v>
      </c>
      <c r="B79" s="277"/>
      <c r="C79" s="278"/>
      <c r="D79" s="279"/>
      <c r="E79" s="277">
        <f>SUM(E80:E81)</f>
        <v>60</v>
      </c>
      <c r="F79" s="279">
        <f>SUM(F80:F81)</f>
        <v>6</v>
      </c>
      <c r="G79" s="277">
        <f>SUM(G80:G81)</f>
        <v>15</v>
      </c>
      <c r="H79" s="339"/>
      <c r="I79" s="278">
        <f>SUM(I80:I81)</f>
        <v>45</v>
      </c>
      <c r="J79" s="278"/>
      <c r="K79" s="278"/>
      <c r="L79" s="278"/>
      <c r="M79" s="279"/>
      <c r="N79" s="277"/>
      <c r="O79" s="278"/>
      <c r="P79" s="278"/>
      <c r="Q79" s="279"/>
      <c r="R79" s="277"/>
      <c r="S79" s="278"/>
      <c r="T79" s="278">
        <f>SUM(T80:T81)</f>
        <v>15</v>
      </c>
      <c r="U79" s="279">
        <f>SUM(U80:U81)</f>
        <v>45</v>
      </c>
      <c r="V79" s="277"/>
      <c r="W79" s="278"/>
      <c r="X79" s="297"/>
      <c r="Y79" s="297"/>
      <c r="Z79" s="35"/>
      <c r="AA79" s="35"/>
      <c r="AB79" s="35"/>
      <c r="AC79" s="35"/>
    </row>
    <row r="80" spans="1:29" s="37" customFormat="1" ht="12" customHeight="1" x14ac:dyDescent="0.25">
      <c r="A80" s="110" t="s">
        <v>141</v>
      </c>
      <c r="B80" s="536"/>
      <c r="C80" s="538"/>
      <c r="D80" s="540" t="s">
        <v>178</v>
      </c>
      <c r="E80" s="536">
        <v>60</v>
      </c>
      <c r="F80" s="300">
        <v>2</v>
      </c>
      <c r="G80" s="536">
        <v>15</v>
      </c>
      <c r="H80" s="542"/>
      <c r="I80" s="538">
        <v>45</v>
      </c>
      <c r="J80" s="538"/>
      <c r="K80" s="538"/>
      <c r="L80" s="538"/>
      <c r="M80" s="540"/>
      <c r="N80" s="544"/>
      <c r="O80" s="546"/>
      <c r="P80" s="546"/>
      <c r="Q80" s="607"/>
      <c r="R80" s="544"/>
      <c r="S80" s="546"/>
      <c r="T80" s="546">
        <v>15</v>
      </c>
      <c r="U80" s="607">
        <v>45</v>
      </c>
      <c r="V80" s="544"/>
      <c r="W80" s="546"/>
      <c r="X80" s="548"/>
      <c r="Y80" s="548"/>
      <c r="Z80" s="35"/>
      <c r="AA80" s="35"/>
      <c r="AB80" s="35"/>
      <c r="AC80" s="35"/>
    </row>
    <row r="81" spans="1:29" s="37" customFormat="1" ht="11" thickBot="1" x14ac:dyDescent="0.3">
      <c r="A81" s="110" t="s">
        <v>142</v>
      </c>
      <c r="B81" s="537"/>
      <c r="C81" s="539"/>
      <c r="D81" s="541"/>
      <c r="E81" s="537"/>
      <c r="F81" s="112">
        <v>4</v>
      </c>
      <c r="G81" s="537"/>
      <c r="H81" s="543"/>
      <c r="I81" s="539"/>
      <c r="J81" s="539"/>
      <c r="K81" s="539"/>
      <c r="L81" s="539"/>
      <c r="M81" s="541"/>
      <c r="N81" s="545"/>
      <c r="O81" s="547"/>
      <c r="P81" s="547"/>
      <c r="Q81" s="608"/>
      <c r="R81" s="545"/>
      <c r="S81" s="547"/>
      <c r="T81" s="547"/>
      <c r="U81" s="608"/>
      <c r="V81" s="545"/>
      <c r="W81" s="547"/>
      <c r="X81" s="609"/>
      <c r="Y81" s="609"/>
      <c r="Z81" s="35"/>
      <c r="AA81" s="35"/>
      <c r="AB81" s="35"/>
      <c r="AC81" s="35"/>
    </row>
    <row r="82" spans="1:29" s="37" customFormat="1" ht="11" thickBot="1" x14ac:dyDescent="0.3">
      <c r="A82" s="271" t="s">
        <v>169</v>
      </c>
      <c r="B82" s="330"/>
      <c r="C82" s="331"/>
      <c r="D82" s="332"/>
      <c r="E82" s="272">
        <f>SUM(E83)</f>
        <v>30</v>
      </c>
      <c r="F82" s="274">
        <f>SUM(F83)</f>
        <v>3</v>
      </c>
      <c r="G82" s="272"/>
      <c r="H82" s="333"/>
      <c r="I82" s="273">
        <f>SUM(I83)</f>
        <v>30</v>
      </c>
      <c r="J82" s="273"/>
      <c r="K82" s="273"/>
      <c r="L82" s="273"/>
      <c r="M82" s="274"/>
      <c r="N82" s="277"/>
      <c r="O82" s="278"/>
      <c r="P82" s="278"/>
      <c r="Q82" s="279"/>
      <c r="R82" s="277"/>
      <c r="S82" s="278"/>
      <c r="T82" s="278"/>
      <c r="U82" s="279">
        <f>+SUM(U83)</f>
        <v>30</v>
      </c>
      <c r="V82" s="277"/>
      <c r="W82" s="278"/>
      <c r="X82" s="334"/>
      <c r="Y82" s="334"/>
      <c r="Z82" s="35"/>
      <c r="AA82" s="35"/>
      <c r="AB82" s="35"/>
      <c r="AC82" s="35"/>
    </row>
    <row r="83" spans="1:29" s="37" customFormat="1" ht="11" thickBot="1" x14ac:dyDescent="0.25">
      <c r="A83" s="110" t="s">
        <v>61</v>
      </c>
      <c r="B83" s="111"/>
      <c r="C83" s="395"/>
      <c r="D83" s="396" t="s">
        <v>29</v>
      </c>
      <c r="E83" s="111">
        <v>30</v>
      </c>
      <c r="F83" s="396">
        <v>3</v>
      </c>
      <c r="G83" s="111"/>
      <c r="H83" s="113"/>
      <c r="I83" s="395">
        <v>30</v>
      </c>
      <c r="J83" s="395"/>
      <c r="K83" s="395"/>
      <c r="L83" s="395"/>
      <c r="M83" s="396"/>
      <c r="N83" s="114"/>
      <c r="O83" s="394"/>
      <c r="P83" s="394"/>
      <c r="Q83" s="393"/>
      <c r="R83" s="114"/>
      <c r="S83" s="394"/>
      <c r="T83" s="394"/>
      <c r="U83" s="393">
        <v>30</v>
      </c>
      <c r="V83" s="114"/>
      <c r="W83" s="394"/>
      <c r="X83" s="399"/>
      <c r="Y83" s="399"/>
      <c r="Z83" s="35"/>
      <c r="AA83" s="35"/>
      <c r="AB83" s="35"/>
      <c r="AC83" s="35"/>
    </row>
    <row r="84" spans="1:29" s="3" customFormat="1" ht="12" customHeight="1" thickBot="1" x14ac:dyDescent="0.3">
      <c r="A84" s="271" t="s">
        <v>63</v>
      </c>
      <c r="B84" s="272"/>
      <c r="C84" s="273"/>
      <c r="D84" s="274"/>
      <c r="E84" s="272">
        <f>SUM(E85:E88)</f>
        <v>100</v>
      </c>
      <c r="F84" s="274">
        <f>SUM(F85:F88)</f>
        <v>8</v>
      </c>
      <c r="G84" s="272"/>
      <c r="H84" s="301"/>
      <c r="I84" s="273"/>
      <c r="J84" s="273">
        <f>SUM(J85:J88)</f>
        <v>100</v>
      </c>
      <c r="K84" s="273"/>
      <c r="L84" s="273"/>
      <c r="M84" s="274"/>
      <c r="N84" s="277"/>
      <c r="O84" s="278"/>
      <c r="P84" s="278"/>
      <c r="Q84" s="279"/>
      <c r="R84" s="277"/>
      <c r="S84" s="278">
        <f>SUM(S85:S88)</f>
        <v>50</v>
      </c>
      <c r="T84" s="278"/>
      <c r="U84" s="279">
        <f>SUM(U85:U88)</f>
        <v>50</v>
      </c>
      <c r="V84" s="277"/>
      <c r="W84" s="278"/>
      <c r="X84" s="297"/>
      <c r="Y84" s="297"/>
      <c r="Z84" s="18"/>
      <c r="AA84" s="18"/>
      <c r="AB84" s="18"/>
      <c r="AC84" s="18"/>
    </row>
    <row r="85" spans="1:29" s="3" customFormat="1" x14ac:dyDescent="0.2">
      <c r="A85" s="388" t="s">
        <v>64</v>
      </c>
      <c r="B85" s="341"/>
      <c r="C85" s="343" t="s">
        <v>29</v>
      </c>
      <c r="D85" s="345"/>
      <c r="E85" s="341">
        <v>25</v>
      </c>
      <c r="F85" s="345">
        <v>2</v>
      </c>
      <c r="G85" s="341"/>
      <c r="H85" s="295"/>
      <c r="I85" s="343"/>
      <c r="J85" s="343">
        <v>25</v>
      </c>
      <c r="K85" s="343"/>
      <c r="L85" s="343"/>
      <c r="M85" s="345"/>
      <c r="N85" s="347"/>
      <c r="O85" s="349"/>
      <c r="P85" s="349"/>
      <c r="Q85" s="374"/>
      <c r="R85" s="347"/>
      <c r="S85" s="349">
        <v>25</v>
      </c>
      <c r="T85" s="349"/>
      <c r="U85" s="374"/>
      <c r="V85" s="347"/>
      <c r="W85" s="349"/>
      <c r="X85" s="351"/>
      <c r="Y85" s="351"/>
      <c r="Z85" s="18"/>
      <c r="AA85" s="18"/>
      <c r="AB85" s="18"/>
      <c r="AC85" s="18"/>
    </row>
    <row r="86" spans="1:29" s="3" customFormat="1" x14ac:dyDescent="0.2">
      <c r="A86" s="388" t="s">
        <v>66</v>
      </c>
      <c r="B86" s="341"/>
      <c r="C86" s="343" t="s">
        <v>29</v>
      </c>
      <c r="D86" s="345"/>
      <c r="E86" s="341">
        <v>25</v>
      </c>
      <c r="F86" s="345">
        <v>2</v>
      </c>
      <c r="G86" s="341"/>
      <c r="H86" s="295"/>
      <c r="I86" s="343"/>
      <c r="J86" s="343">
        <v>25</v>
      </c>
      <c r="K86" s="343"/>
      <c r="L86" s="343"/>
      <c r="M86" s="345"/>
      <c r="N86" s="347"/>
      <c r="O86" s="349"/>
      <c r="P86" s="349"/>
      <c r="Q86" s="374"/>
      <c r="R86" s="347"/>
      <c r="S86" s="349">
        <v>25</v>
      </c>
      <c r="T86" s="349"/>
      <c r="U86" s="374"/>
      <c r="V86" s="347"/>
      <c r="W86" s="349"/>
      <c r="X86" s="351"/>
      <c r="Y86" s="351"/>
      <c r="Z86" s="18"/>
      <c r="AA86" s="18"/>
      <c r="AB86" s="18"/>
      <c r="AC86" s="18"/>
    </row>
    <row r="87" spans="1:29" s="3" customFormat="1" x14ac:dyDescent="0.2">
      <c r="A87" s="389" t="s">
        <v>65</v>
      </c>
      <c r="B87" s="368"/>
      <c r="C87" s="369"/>
      <c r="D87" s="370" t="s">
        <v>29</v>
      </c>
      <c r="E87" s="368">
        <v>25</v>
      </c>
      <c r="F87" s="370">
        <v>2</v>
      </c>
      <c r="G87" s="368"/>
      <c r="H87" s="2"/>
      <c r="I87" s="369"/>
      <c r="J87" s="369">
        <v>25</v>
      </c>
      <c r="K87" s="369"/>
      <c r="L87" s="369"/>
      <c r="M87" s="370"/>
      <c r="N87" s="386"/>
      <c r="O87" s="387"/>
      <c r="P87" s="387"/>
      <c r="Q87" s="391"/>
      <c r="R87" s="386"/>
      <c r="S87" s="387"/>
      <c r="T87" s="387"/>
      <c r="U87" s="391">
        <v>25</v>
      </c>
      <c r="V87" s="386"/>
      <c r="W87" s="387"/>
      <c r="X87" s="352"/>
      <c r="Y87" s="352"/>
      <c r="Z87" s="18"/>
      <c r="AA87" s="18"/>
      <c r="AB87" s="18"/>
      <c r="AC87" s="18"/>
    </row>
    <row r="88" spans="1:29" s="3" customFormat="1" ht="10.5" thickBot="1" x14ac:dyDescent="0.25">
      <c r="A88" s="390" t="s">
        <v>67</v>
      </c>
      <c r="B88" s="378"/>
      <c r="C88" s="383"/>
      <c r="D88" s="377" t="s">
        <v>29</v>
      </c>
      <c r="E88" s="378">
        <v>25</v>
      </c>
      <c r="F88" s="377">
        <v>2</v>
      </c>
      <c r="G88" s="378"/>
      <c r="H88" s="68"/>
      <c r="I88" s="383"/>
      <c r="J88" s="383">
        <v>25</v>
      </c>
      <c r="K88" s="383"/>
      <c r="L88" s="383"/>
      <c r="M88" s="377"/>
      <c r="N88" s="379"/>
      <c r="O88" s="384"/>
      <c r="P88" s="384"/>
      <c r="Q88" s="398"/>
      <c r="R88" s="379"/>
      <c r="S88" s="384"/>
      <c r="T88" s="384"/>
      <c r="U88" s="398">
        <v>25</v>
      </c>
      <c r="V88" s="379"/>
      <c r="W88" s="384"/>
      <c r="X88" s="385"/>
      <c r="Y88" s="385"/>
      <c r="Z88" s="18"/>
      <c r="AA88" s="18"/>
      <c r="AB88" s="18"/>
      <c r="AC88" s="18"/>
    </row>
    <row r="89" spans="1:29" s="3" customFormat="1" ht="12" customHeight="1" thickBot="1" x14ac:dyDescent="0.3">
      <c r="A89" s="271" t="s">
        <v>68</v>
      </c>
      <c r="B89" s="272"/>
      <c r="C89" s="273"/>
      <c r="D89" s="274"/>
      <c r="E89" s="272">
        <f>SUM(E90:E93)</f>
        <v>90</v>
      </c>
      <c r="F89" s="274">
        <f>SUM(F90:F93)</f>
        <v>8</v>
      </c>
      <c r="G89" s="272">
        <f>SUM(G90:G93)</f>
        <v>45</v>
      </c>
      <c r="H89" s="301"/>
      <c r="I89" s="273">
        <f>SUM(I90:I93)</f>
        <v>45</v>
      </c>
      <c r="J89" s="273"/>
      <c r="K89" s="273"/>
      <c r="L89" s="273"/>
      <c r="M89" s="274"/>
      <c r="N89" s="277"/>
      <c r="O89" s="278"/>
      <c r="P89" s="278"/>
      <c r="Q89" s="279"/>
      <c r="R89" s="277">
        <f>SUM(R90:R93)</f>
        <v>30</v>
      </c>
      <c r="S89" s="278">
        <f>SUM(S90:S93)</f>
        <v>30</v>
      </c>
      <c r="T89" s="278">
        <f>SUM(T90:T93)</f>
        <v>15</v>
      </c>
      <c r="U89" s="279">
        <f>SUM(U90:U93)</f>
        <v>15</v>
      </c>
      <c r="V89" s="277"/>
      <c r="W89" s="278"/>
      <c r="X89" s="297"/>
      <c r="Y89" s="297"/>
      <c r="Z89" s="18"/>
      <c r="AA89" s="18"/>
      <c r="AB89" s="18"/>
      <c r="AC89" s="18"/>
    </row>
    <row r="90" spans="1:29" s="3" customFormat="1" x14ac:dyDescent="0.2">
      <c r="A90" s="626" t="s">
        <v>69</v>
      </c>
      <c r="B90" s="536"/>
      <c r="C90" s="538" t="s">
        <v>30</v>
      </c>
      <c r="D90" s="540"/>
      <c r="E90" s="536">
        <v>60</v>
      </c>
      <c r="F90" s="300">
        <v>2</v>
      </c>
      <c r="G90" s="536">
        <v>30</v>
      </c>
      <c r="H90" s="542"/>
      <c r="I90" s="538">
        <v>30</v>
      </c>
      <c r="J90" s="538"/>
      <c r="K90" s="538"/>
      <c r="L90" s="538"/>
      <c r="M90" s="540"/>
      <c r="N90" s="544"/>
      <c r="O90" s="546"/>
      <c r="P90" s="546"/>
      <c r="Q90" s="607"/>
      <c r="R90" s="544">
        <v>30</v>
      </c>
      <c r="S90" s="546">
        <v>30</v>
      </c>
      <c r="T90" s="546"/>
      <c r="U90" s="607"/>
      <c r="V90" s="544"/>
      <c r="W90" s="546"/>
      <c r="X90" s="548"/>
      <c r="Y90" s="548"/>
      <c r="Z90" s="18"/>
      <c r="AA90" s="18"/>
      <c r="AB90" s="18"/>
      <c r="AC90" s="18"/>
    </row>
    <row r="91" spans="1:29" s="3" customFormat="1" x14ac:dyDescent="0.2">
      <c r="A91" s="627"/>
      <c r="B91" s="596"/>
      <c r="C91" s="597"/>
      <c r="D91" s="598"/>
      <c r="E91" s="596"/>
      <c r="F91" s="345">
        <v>3</v>
      </c>
      <c r="G91" s="596"/>
      <c r="H91" s="599"/>
      <c r="I91" s="597"/>
      <c r="J91" s="597"/>
      <c r="K91" s="597"/>
      <c r="L91" s="597"/>
      <c r="M91" s="598"/>
      <c r="N91" s="624"/>
      <c r="O91" s="625"/>
      <c r="P91" s="625"/>
      <c r="Q91" s="629"/>
      <c r="R91" s="624"/>
      <c r="S91" s="625"/>
      <c r="T91" s="625"/>
      <c r="U91" s="629"/>
      <c r="V91" s="624"/>
      <c r="W91" s="625"/>
      <c r="X91" s="549"/>
      <c r="Y91" s="549"/>
      <c r="Z91" s="18"/>
      <c r="AA91" s="18"/>
      <c r="AB91" s="18"/>
      <c r="AC91" s="18"/>
    </row>
    <row r="92" spans="1:29" s="3" customFormat="1" ht="10.5" customHeight="1" x14ac:dyDescent="0.2">
      <c r="A92" s="627" t="s">
        <v>70</v>
      </c>
      <c r="B92" s="596"/>
      <c r="C92" s="597"/>
      <c r="D92" s="598" t="s">
        <v>30</v>
      </c>
      <c r="E92" s="596">
        <v>30</v>
      </c>
      <c r="F92" s="31">
        <v>1</v>
      </c>
      <c r="G92" s="596">
        <v>15</v>
      </c>
      <c r="H92" s="599"/>
      <c r="I92" s="597">
        <v>15</v>
      </c>
      <c r="J92" s="597"/>
      <c r="K92" s="597"/>
      <c r="L92" s="597"/>
      <c r="M92" s="598"/>
      <c r="N92" s="624"/>
      <c r="O92" s="625"/>
      <c r="P92" s="625"/>
      <c r="Q92" s="629"/>
      <c r="R92" s="624"/>
      <c r="S92" s="625"/>
      <c r="T92" s="625">
        <v>15</v>
      </c>
      <c r="U92" s="629">
        <v>15</v>
      </c>
      <c r="V92" s="624"/>
      <c r="W92" s="625"/>
      <c r="X92" s="549"/>
      <c r="Y92" s="549"/>
      <c r="Z92" s="18"/>
      <c r="AA92" s="18"/>
      <c r="AB92" s="18"/>
      <c r="AC92" s="18"/>
    </row>
    <row r="93" spans="1:29" s="3" customFormat="1" ht="11.25" customHeight="1" thickBot="1" x14ac:dyDescent="0.25">
      <c r="A93" s="628"/>
      <c r="B93" s="611"/>
      <c r="C93" s="621"/>
      <c r="D93" s="610"/>
      <c r="E93" s="611"/>
      <c r="F93" s="397">
        <v>2</v>
      </c>
      <c r="G93" s="611"/>
      <c r="H93" s="620"/>
      <c r="I93" s="621"/>
      <c r="J93" s="621"/>
      <c r="K93" s="621"/>
      <c r="L93" s="621"/>
      <c r="M93" s="610"/>
      <c r="N93" s="612"/>
      <c r="O93" s="622"/>
      <c r="P93" s="622"/>
      <c r="Q93" s="659"/>
      <c r="R93" s="612"/>
      <c r="S93" s="622"/>
      <c r="T93" s="622"/>
      <c r="U93" s="659"/>
      <c r="V93" s="612"/>
      <c r="W93" s="622"/>
      <c r="X93" s="623"/>
      <c r="Y93" s="623"/>
      <c r="Z93" s="18"/>
      <c r="AA93" s="18"/>
      <c r="AB93" s="18"/>
      <c r="AC93" s="18"/>
    </row>
    <row r="94" spans="1:29" s="3" customFormat="1" ht="11" thickBot="1" x14ac:dyDescent="0.3">
      <c r="A94" s="271" t="s">
        <v>71</v>
      </c>
      <c r="B94" s="272"/>
      <c r="C94" s="273"/>
      <c r="D94" s="274"/>
      <c r="E94" s="272">
        <f>SUM(E95:E98)</f>
        <v>100</v>
      </c>
      <c r="F94" s="274">
        <f>SUM(F95:F98)</f>
        <v>10</v>
      </c>
      <c r="G94" s="272">
        <f>SUM(G95:G98)</f>
        <v>40</v>
      </c>
      <c r="H94" s="301"/>
      <c r="I94" s="273">
        <f>SUM(I95:I98)</f>
        <v>60</v>
      </c>
      <c r="J94" s="273"/>
      <c r="K94" s="273"/>
      <c r="L94" s="273"/>
      <c r="M94" s="274"/>
      <c r="N94" s="277"/>
      <c r="O94" s="278"/>
      <c r="P94" s="278"/>
      <c r="Q94" s="279"/>
      <c r="R94" s="277"/>
      <c r="S94" s="278"/>
      <c r="T94" s="278"/>
      <c r="U94" s="279"/>
      <c r="V94" s="277">
        <f>SUM(V95:V98)</f>
        <v>40</v>
      </c>
      <c r="W94" s="278">
        <f>SUM(W95:W98)</f>
        <v>60</v>
      </c>
      <c r="X94" s="297"/>
      <c r="Y94" s="297"/>
      <c r="Z94" s="18"/>
      <c r="AA94" s="18"/>
      <c r="AB94" s="18"/>
      <c r="AC94" s="18"/>
    </row>
    <row r="95" spans="1:29" s="3" customFormat="1" x14ac:dyDescent="0.2">
      <c r="A95" s="388" t="s">
        <v>80</v>
      </c>
      <c r="B95" s="341"/>
      <c r="C95" s="343" t="s">
        <v>29</v>
      </c>
      <c r="D95" s="345"/>
      <c r="E95" s="341">
        <v>20</v>
      </c>
      <c r="F95" s="345">
        <v>2</v>
      </c>
      <c r="G95" s="341">
        <v>20</v>
      </c>
      <c r="H95" s="295"/>
      <c r="I95" s="343"/>
      <c r="J95" s="343"/>
      <c r="K95" s="343"/>
      <c r="L95" s="343"/>
      <c r="M95" s="345"/>
      <c r="N95" s="347"/>
      <c r="O95" s="349"/>
      <c r="P95" s="349"/>
      <c r="Q95" s="374"/>
      <c r="R95" s="347"/>
      <c r="S95" s="349"/>
      <c r="T95" s="349"/>
      <c r="U95" s="374"/>
      <c r="V95" s="347">
        <v>20</v>
      </c>
      <c r="W95" s="349"/>
      <c r="X95" s="351"/>
      <c r="Y95" s="351"/>
      <c r="Z95" s="18"/>
      <c r="AA95" s="18"/>
      <c r="AB95" s="18"/>
      <c r="AC95" s="18"/>
    </row>
    <row r="96" spans="1:29" s="3" customFormat="1" x14ac:dyDescent="0.2">
      <c r="A96" s="389" t="s">
        <v>72</v>
      </c>
      <c r="B96" s="368"/>
      <c r="C96" s="369" t="s">
        <v>29</v>
      </c>
      <c r="D96" s="370"/>
      <c r="E96" s="368">
        <v>20</v>
      </c>
      <c r="F96" s="370">
        <v>2</v>
      </c>
      <c r="G96" s="368">
        <v>20</v>
      </c>
      <c r="H96" s="2"/>
      <c r="I96" s="369"/>
      <c r="J96" s="369"/>
      <c r="K96" s="369"/>
      <c r="L96" s="369"/>
      <c r="M96" s="370"/>
      <c r="N96" s="386"/>
      <c r="O96" s="387"/>
      <c r="P96" s="387"/>
      <c r="Q96" s="391"/>
      <c r="R96" s="386"/>
      <c r="S96" s="387"/>
      <c r="T96" s="387"/>
      <c r="U96" s="391"/>
      <c r="V96" s="386">
        <v>20</v>
      </c>
      <c r="W96" s="387"/>
      <c r="X96" s="352"/>
      <c r="Y96" s="352"/>
      <c r="Z96" s="18"/>
      <c r="AA96" s="18"/>
      <c r="AB96" s="18"/>
      <c r="AC96" s="18"/>
    </row>
    <row r="97" spans="1:29" s="3" customFormat="1" x14ac:dyDescent="0.2">
      <c r="A97" s="389" t="s">
        <v>73</v>
      </c>
      <c r="B97" s="368"/>
      <c r="C97" s="369" t="s">
        <v>29</v>
      </c>
      <c r="D97" s="370"/>
      <c r="E97" s="368">
        <v>30</v>
      </c>
      <c r="F97" s="370">
        <v>3</v>
      </c>
      <c r="G97" s="368"/>
      <c r="H97" s="2"/>
      <c r="I97" s="369">
        <v>30</v>
      </c>
      <c r="J97" s="369"/>
      <c r="K97" s="369"/>
      <c r="L97" s="369"/>
      <c r="M97" s="370"/>
      <c r="N97" s="386"/>
      <c r="O97" s="387"/>
      <c r="P97" s="387"/>
      <c r="Q97" s="391"/>
      <c r="R97" s="386"/>
      <c r="S97" s="387"/>
      <c r="T97" s="387"/>
      <c r="U97" s="391"/>
      <c r="V97" s="386"/>
      <c r="W97" s="387">
        <v>30</v>
      </c>
      <c r="X97" s="352"/>
      <c r="Y97" s="352"/>
      <c r="Z97" s="18"/>
      <c r="AA97" s="18"/>
      <c r="AB97" s="18"/>
      <c r="AC97" s="18"/>
    </row>
    <row r="98" spans="1:29" s="3" customFormat="1" ht="13.5" customHeight="1" thickBot="1" x14ac:dyDescent="0.25">
      <c r="A98" s="390" t="s">
        <v>74</v>
      </c>
      <c r="B98" s="378"/>
      <c r="C98" s="383" t="s">
        <v>29</v>
      </c>
      <c r="D98" s="377"/>
      <c r="E98" s="378">
        <v>30</v>
      </c>
      <c r="F98" s="377">
        <v>3</v>
      </c>
      <c r="G98" s="378"/>
      <c r="H98" s="68"/>
      <c r="I98" s="383">
        <v>30</v>
      </c>
      <c r="J98" s="383"/>
      <c r="K98" s="383"/>
      <c r="L98" s="383"/>
      <c r="M98" s="377"/>
      <c r="N98" s="379"/>
      <c r="O98" s="384"/>
      <c r="P98" s="384"/>
      <c r="Q98" s="398"/>
      <c r="R98" s="379"/>
      <c r="S98" s="384"/>
      <c r="T98" s="384"/>
      <c r="U98" s="398"/>
      <c r="V98" s="379"/>
      <c r="W98" s="384">
        <v>30</v>
      </c>
      <c r="X98" s="385"/>
      <c r="Y98" s="385"/>
      <c r="Z98" s="18"/>
      <c r="AA98" s="18"/>
      <c r="AB98" s="18"/>
      <c r="AC98" s="18"/>
    </row>
    <row r="99" spans="1:29" s="3" customFormat="1" ht="22.5" customHeight="1" thickBot="1" x14ac:dyDescent="0.3">
      <c r="A99" s="271" t="s">
        <v>81</v>
      </c>
      <c r="B99" s="272"/>
      <c r="C99" s="273"/>
      <c r="D99" s="274"/>
      <c r="E99" s="272">
        <f>SUM(E100:E104)</f>
        <v>95</v>
      </c>
      <c r="F99" s="274">
        <f>SUM(F100:F104)</f>
        <v>12</v>
      </c>
      <c r="G99" s="272">
        <f>SUM(G100:G104)</f>
        <v>45</v>
      </c>
      <c r="H99" s="301"/>
      <c r="I99" s="273">
        <f>SUM(I100:I104)</f>
        <v>50</v>
      </c>
      <c r="J99" s="273"/>
      <c r="K99" s="273"/>
      <c r="L99" s="273"/>
      <c r="M99" s="274"/>
      <c r="N99" s="277"/>
      <c r="O99" s="278"/>
      <c r="P99" s="278"/>
      <c r="Q99" s="279"/>
      <c r="R99" s="277"/>
      <c r="S99" s="278"/>
      <c r="T99" s="278">
        <f>SUM(T100:T104)</f>
        <v>30</v>
      </c>
      <c r="U99" s="279">
        <f>SUM(U100:U104)</f>
        <v>20</v>
      </c>
      <c r="V99" s="277">
        <f>SUM(V100:V104)</f>
        <v>15</v>
      </c>
      <c r="W99" s="278">
        <f>SUM(W100:W104)</f>
        <v>15</v>
      </c>
      <c r="X99" s="297"/>
      <c r="Y99" s="297">
        <f>SUM(Y100:Y104)</f>
        <v>15</v>
      </c>
      <c r="Z99" s="18"/>
      <c r="AA99" s="18"/>
      <c r="AB99" s="18"/>
      <c r="AC99" s="18"/>
    </row>
    <row r="100" spans="1:29" s="3" customFormat="1" x14ac:dyDescent="0.2">
      <c r="A100" s="388" t="s">
        <v>75</v>
      </c>
      <c r="B100" s="341"/>
      <c r="C100" s="343"/>
      <c r="D100" s="345" t="s">
        <v>20</v>
      </c>
      <c r="E100" s="341">
        <v>30</v>
      </c>
      <c r="F100" s="345">
        <v>3</v>
      </c>
      <c r="G100" s="341">
        <v>30</v>
      </c>
      <c r="H100" s="295"/>
      <c r="I100" s="343"/>
      <c r="J100" s="343"/>
      <c r="K100" s="343"/>
      <c r="L100" s="343"/>
      <c r="M100" s="345"/>
      <c r="N100" s="347"/>
      <c r="O100" s="349"/>
      <c r="P100" s="349"/>
      <c r="Q100" s="374"/>
      <c r="R100" s="347"/>
      <c r="S100" s="349"/>
      <c r="T100" s="349">
        <v>30</v>
      </c>
      <c r="U100" s="374"/>
      <c r="V100" s="347"/>
      <c r="W100" s="349"/>
      <c r="X100" s="351"/>
      <c r="Y100" s="351"/>
      <c r="Z100" s="18"/>
      <c r="AA100" s="18"/>
      <c r="AB100" s="18"/>
      <c r="AC100" s="18"/>
    </row>
    <row r="101" spans="1:29" s="3" customFormat="1" x14ac:dyDescent="0.2">
      <c r="A101" s="595" t="s">
        <v>76</v>
      </c>
      <c r="B101" s="596"/>
      <c r="C101" s="597" t="s">
        <v>30</v>
      </c>
      <c r="D101" s="598"/>
      <c r="E101" s="596">
        <v>30</v>
      </c>
      <c r="F101" s="31">
        <v>2</v>
      </c>
      <c r="G101" s="596">
        <v>15</v>
      </c>
      <c r="H101" s="599"/>
      <c r="I101" s="597">
        <v>15</v>
      </c>
      <c r="J101" s="597"/>
      <c r="K101" s="597"/>
      <c r="L101" s="597"/>
      <c r="M101" s="598"/>
      <c r="N101" s="624"/>
      <c r="O101" s="625"/>
      <c r="P101" s="625"/>
      <c r="Q101" s="629"/>
      <c r="R101" s="624"/>
      <c r="S101" s="625"/>
      <c r="T101" s="625"/>
      <c r="U101" s="629"/>
      <c r="V101" s="624">
        <v>15</v>
      </c>
      <c r="W101" s="625">
        <v>15</v>
      </c>
      <c r="X101" s="549"/>
      <c r="Y101" s="549"/>
      <c r="Z101" s="18"/>
      <c r="AA101" s="18"/>
      <c r="AB101" s="18"/>
      <c r="AC101" s="18"/>
    </row>
    <row r="102" spans="1:29" s="3" customFormat="1" ht="10.5" customHeight="1" x14ac:dyDescent="0.2">
      <c r="A102" s="595"/>
      <c r="B102" s="596"/>
      <c r="C102" s="597"/>
      <c r="D102" s="598"/>
      <c r="E102" s="596"/>
      <c r="F102" s="345">
        <v>3</v>
      </c>
      <c r="G102" s="596"/>
      <c r="H102" s="599"/>
      <c r="I102" s="597"/>
      <c r="J102" s="597"/>
      <c r="K102" s="597"/>
      <c r="L102" s="597"/>
      <c r="M102" s="598"/>
      <c r="N102" s="624"/>
      <c r="O102" s="625"/>
      <c r="P102" s="625"/>
      <c r="Q102" s="629"/>
      <c r="R102" s="624"/>
      <c r="S102" s="625"/>
      <c r="T102" s="625"/>
      <c r="U102" s="629"/>
      <c r="V102" s="624"/>
      <c r="W102" s="625"/>
      <c r="X102" s="549"/>
      <c r="Y102" s="549"/>
      <c r="Z102" s="18"/>
      <c r="AA102" s="18"/>
      <c r="AB102" s="18"/>
      <c r="AC102" s="18"/>
    </row>
    <row r="103" spans="1:29" s="3" customFormat="1" ht="21.75" customHeight="1" x14ac:dyDescent="0.2">
      <c r="A103" s="389" t="s">
        <v>77</v>
      </c>
      <c r="B103" s="368"/>
      <c r="C103" s="369"/>
      <c r="D103" s="370" t="s">
        <v>29</v>
      </c>
      <c r="E103" s="368">
        <v>20</v>
      </c>
      <c r="F103" s="370">
        <v>2</v>
      </c>
      <c r="G103" s="368"/>
      <c r="H103" s="2"/>
      <c r="I103" s="369">
        <v>20</v>
      </c>
      <c r="J103" s="369"/>
      <c r="K103" s="369"/>
      <c r="L103" s="369"/>
      <c r="M103" s="370"/>
      <c r="N103" s="386"/>
      <c r="O103" s="387"/>
      <c r="P103" s="387"/>
      <c r="Q103" s="391"/>
      <c r="R103" s="386"/>
      <c r="S103" s="387"/>
      <c r="T103" s="387"/>
      <c r="U103" s="391">
        <v>20</v>
      </c>
      <c r="V103" s="386"/>
      <c r="W103" s="387"/>
      <c r="X103" s="352"/>
      <c r="Y103" s="352"/>
      <c r="Z103" s="18"/>
      <c r="AA103" s="18"/>
      <c r="AB103" s="18"/>
      <c r="AC103" s="18"/>
    </row>
    <row r="104" spans="1:29" s="3" customFormat="1" ht="14.25" customHeight="1" thickBot="1" x14ac:dyDescent="0.25">
      <c r="A104" s="61" t="s">
        <v>78</v>
      </c>
      <c r="B104" s="342"/>
      <c r="C104" s="344"/>
      <c r="D104" s="346" t="s">
        <v>29</v>
      </c>
      <c r="E104" s="342">
        <v>15</v>
      </c>
      <c r="F104" s="346">
        <v>2</v>
      </c>
      <c r="G104" s="342"/>
      <c r="H104" s="243"/>
      <c r="I104" s="344">
        <v>15</v>
      </c>
      <c r="J104" s="344"/>
      <c r="K104" s="344"/>
      <c r="L104" s="344"/>
      <c r="M104" s="346"/>
      <c r="N104" s="386"/>
      <c r="O104" s="387"/>
      <c r="P104" s="387"/>
      <c r="Q104" s="391"/>
      <c r="R104" s="348"/>
      <c r="S104" s="350"/>
      <c r="T104" s="350"/>
      <c r="U104" s="375"/>
      <c r="V104" s="348"/>
      <c r="W104" s="350"/>
      <c r="X104" s="376"/>
      <c r="Y104" s="376">
        <v>15</v>
      </c>
      <c r="Z104" s="18"/>
      <c r="AA104" s="18"/>
      <c r="AB104" s="18"/>
      <c r="AC104" s="18"/>
    </row>
    <row r="105" spans="1:29" s="3" customFormat="1" ht="14.25" customHeight="1" x14ac:dyDescent="0.25">
      <c r="A105" s="244" t="s">
        <v>143</v>
      </c>
      <c r="B105" s="406"/>
      <c r="C105" s="371"/>
      <c r="D105" s="372"/>
      <c r="E105" s="406">
        <f>SUM(E75,E79,E82,E84,E89,E94,E99)</f>
        <v>535</v>
      </c>
      <c r="F105" s="372"/>
      <c r="G105" s="406">
        <f>SUM(G75,G79,G82,G84,G89,G94,G99)</f>
        <v>145</v>
      </c>
      <c r="H105" s="245"/>
      <c r="I105" s="371">
        <f>SUM(I75,I79,I82,I84,I89,I94,I99)</f>
        <v>290</v>
      </c>
      <c r="J105" s="371">
        <f>SUM(J75,J82,J84,J89,J94,J99)</f>
        <v>100</v>
      </c>
      <c r="K105" s="371"/>
      <c r="L105" s="371"/>
      <c r="M105" s="372"/>
      <c r="N105" s="699"/>
      <c r="O105" s="700"/>
      <c r="P105" s="581"/>
      <c r="Q105" s="582"/>
      <c r="R105" s="603">
        <f>SUM(R75:S75,R79:S79,R84:S84,R89:S89,R94:S94,R99:S99)</f>
        <v>130</v>
      </c>
      <c r="S105" s="604"/>
      <c r="T105" s="604">
        <f>SUM(T75:U75,T79:U79,T82:U82,T84:U84,T89:U89,T94:U94,T99:U99)</f>
        <v>260</v>
      </c>
      <c r="U105" s="605"/>
      <c r="V105" s="700">
        <f>SUM(V75:W75,V79:W79,V82:W82,V89:W89,V94:W94,V99:W99)</f>
        <v>130</v>
      </c>
      <c r="W105" s="604"/>
      <c r="X105" s="505">
        <f>SUM(X75:Y75,X79:Y79,X84:Y84,X89:Y89,X94:Y94,X99:Y99)</f>
        <v>15</v>
      </c>
      <c r="Y105" s="505"/>
      <c r="Z105" s="18"/>
      <c r="AA105" s="18"/>
      <c r="AB105" s="18"/>
      <c r="AC105" s="18"/>
    </row>
    <row r="106" spans="1:29" s="3" customFormat="1" ht="14.25" customHeight="1" thickBot="1" x14ac:dyDescent="0.3">
      <c r="A106" s="426" t="s">
        <v>144</v>
      </c>
      <c r="B106" s="427"/>
      <c r="C106" s="428"/>
      <c r="D106" s="429"/>
      <c r="E106" s="427"/>
      <c r="F106" s="429">
        <f>SUM(F75,F79,F82,F84,F89,F94,F99)</f>
        <v>54</v>
      </c>
      <c r="G106" s="427"/>
      <c r="H106" s="430"/>
      <c r="I106" s="428"/>
      <c r="J106" s="428"/>
      <c r="K106" s="428"/>
      <c r="L106" s="428"/>
      <c r="M106" s="429"/>
      <c r="N106" s="715"/>
      <c r="O106" s="663"/>
      <c r="P106" s="721"/>
      <c r="Q106" s="722"/>
      <c r="R106" s="663">
        <f>SUM(F76,F85:F86,F90:F91)</f>
        <v>11</v>
      </c>
      <c r="S106" s="664"/>
      <c r="T106" s="664">
        <f>SUM(F77,F78,F80:F81,F83,F87,F88,F92:F93,F100,F103)</f>
        <v>26</v>
      </c>
      <c r="U106" s="665"/>
      <c r="V106" s="663">
        <f>SUM(F95:F98,F101:F102)</f>
        <v>15</v>
      </c>
      <c r="W106" s="664"/>
      <c r="X106" s="723">
        <f>SUM(F103)</f>
        <v>2</v>
      </c>
      <c r="Y106" s="723"/>
      <c r="Z106" s="18"/>
      <c r="AA106" s="18"/>
      <c r="AB106" s="18"/>
      <c r="AC106" s="18"/>
    </row>
    <row r="107" spans="1:29" s="3" customFormat="1" ht="14.25" customHeight="1" thickBot="1" x14ac:dyDescent="0.25">
      <c r="A107" s="600"/>
      <c r="B107" s="601"/>
      <c r="C107" s="601"/>
      <c r="D107" s="601"/>
      <c r="E107" s="601"/>
      <c r="F107" s="601"/>
      <c r="G107" s="601"/>
      <c r="H107" s="601"/>
      <c r="I107" s="601"/>
      <c r="J107" s="601"/>
      <c r="K107" s="601"/>
      <c r="L107" s="601"/>
      <c r="M107" s="601"/>
      <c r="N107" s="601"/>
      <c r="O107" s="601"/>
      <c r="P107" s="601"/>
      <c r="Q107" s="601"/>
      <c r="R107" s="601"/>
      <c r="S107" s="601"/>
      <c r="T107" s="601"/>
      <c r="U107" s="601"/>
      <c r="V107" s="601"/>
      <c r="W107" s="601"/>
      <c r="X107" s="601"/>
      <c r="Y107" s="602"/>
      <c r="Z107" s="18"/>
      <c r="AA107" s="18"/>
      <c r="AB107" s="18"/>
      <c r="AC107" s="18"/>
    </row>
    <row r="108" spans="1:29" s="3" customFormat="1" ht="14.25" customHeight="1" x14ac:dyDescent="0.2">
      <c r="A108" s="431" t="s">
        <v>159</v>
      </c>
      <c r="B108" s="432"/>
      <c r="C108" s="433"/>
      <c r="D108" s="431"/>
      <c r="E108" s="366">
        <f>SUM(E64,E105)</f>
        <v>1530</v>
      </c>
      <c r="F108" s="373"/>
      <c r="G108" s="366"/>
      <c r="H108" s="367"/>
      <c r="I108" s="367"/>
      <c r="J108" s="367"/>
      <c r="K108" s="367"/>
      <c r="L108" s="367"/>
      <c r="M108" s="373"/>
      <c r="N108" s="593">
        <f>SUM(N64)</f>
        <v>300</v>
      </c>
      <c r="O108" s="594"/>
      <c r="P108" s="594">
        <f>SUM(P64)</f>
        <v>300</v>
      </c>
      <c r="Q108" s="606"/>
      <c r="R108" s="593">
        <f>SUM(R64+R105)</f>
        <v>310</v>
      </c>
      <c r="S108" s="594"/>
      <c r="T108" s="594">
        <f>SUM(T64,T105)</f>
        <v>290</v>
      </c>
      <c r="U108" s="606"/>
      <c r="V108" s="593">
        <f>SUM(V64+V105)</f>
        <v>175</v>
      </c>
      <c r="W108" s="594"/>
      <c r="X108" s="594">
        <f>SUM(X64,X105)</f>
        <v>155</v>
      </c>
      <c r="Y108" s="594"/>
      <c r="Z108" s="18"/>
      <c r="AA108" s="18"/>
      <c r="AB108" s="18"/>
      <c r="AC108" s="18"/>
    </row>
    <row r="109" spans="1:29" s="3" customFormat="1" ht="14.25" customHeight="1" x14ac:dyDescent="0.2">
      <c r="A109" s="160" t="s">
        <v>193</v>
      </c>
      <c r="B109" s="161"/>
      <c r="C109" s="162"/>
      <c r="D109" s="160"/>
      <c r="E109" s="382">
        <v>150</v>
      </c>
      <c r="F109" s="381"/>
      <c r="G109" s="382"/>
      <c r="H109" s="380"/>
      <c r="I109" s="380"/>
      <c r="J109" s="380"/>
      <c r="K109" s="380"/>
      <c r="L109" s="380"/>
      <c r="M109" s="381"/>
      <c r="N109" s="563"/>
      <c r="O109" s="564"/>
      <c r="P109" s="565"/>
      <c r="Q109" s="566"/>
      <c r="R109" s="563"/>
      <c r="S109" s="564"/>
      <c r="T109" s="565"/>
      <c r="U109" s="566"/>
      <c r="V109" s="563">
        <v>50</v>
      </c>
      <c r="W109" s="564"/>
      <c r="X109" s="565">
        <v>100</v>
      </c>
      <c r="Y109" s="564"/>
      <c r="Z109" s="18"/>
      <c r="AA109" s="18"/>
      <c r="AB109" s="18"/>
      <c r="AC109" s="18"/>
    </row>
    <row r="110" spans="1:29" s="3" customFormat="1" ht="14.25" customHeight="1" thickBot="1" x14ac:dyDescent="0.3">
      <c r="A110" s="163" t="s">
        <v>156</v>
      </c>
      <c r="B110" s="164"/>
      <c r="C110" s="165"/>
      <c r="D110" s="163"/>
      <c r="E110" s="359"/>
      <c r="F110" s="365">
        <f>SUM(F67,F106)</f>
        <v>170</v>
      </c>
      <c r="G110" s="359"/>
      <c r="H110" s="166"/>
      <c r="I110" s="360"/>
      <c r="J110" s="360"/>
      <c r="K110" s="360"/>
      <c r="L110" s="360"/>
      <c r="M110" s="365"/>
      <c r="N110" s="530">
        <f>SUM(N67)</f>
        <v>30</v>
      </c>
      <c r="O110" s="531"/>
      <c r="P110" s="531">
        <f>SUM(P67)</f>
        <v>30</v>
      </c>
      <c r="Q110" s="571"/>
      <c r="R110" s="530">
        <f>SUM(R67+R106)</f>
        <v>30</v>
      </c>
      <c r="S110" s="531"/>
      <c r="T110" s="531">
        <f>SUM(T67+T106)</f>
        <v>30</v>
      </c>
      <c r="U110" s="571"/>
      <c r="V110" s="530">
        <f>SUM(V67+V106)</f>
        <v>24</v>
      </c>
      <c r="W110" s="531"/>
      <c r="X110" s="516">
        <f>SUM(X67+X106)</f>
        <v>26</v>
      </c>
      <c r="Y110" s="516"/>
      <c r="Z110" s="18"/>
      <c r="AA110" s="18"/>
      <c r="AB110" s="18"/>
      <c r="AC110" s="18"/>
    </row>
    <row r="111" spans="1:29" s="3" customFormat="1" ht="14.25" customHeight="1" x14ac:dyDescent="0.25">
      <c r="A111" s="99" t="s">
        <v>180</v>
      </c>
      <c r="B111" s="96"/>
      <c r="C111" s="97"/>
      <c r="D111" s="98"/>
      <c r="E111" s="340"/>
      <c r="F111" s="88">
        <v>23</v>
      </c>
      <c r="G111" s="340"/>
      <c r="H111" s="91"/>
      <c r="I111" s="92"/>
      <c r="J111" s="92"/>
      <c r="K111" s="92"/>
      <c r="L111" s="92"/>
      <c r="M111" s="88"/>
      <c r="N111" s="522"/>
      <c r="O111" s="523"/>
      <c r="P111" s="587"/>
      <c r="Q111" s="588"/>
      <c r="R111" s="522"/>
      <c r="S111" s="523"/>
      <c r="T111" s="587"/>
      <c r="U111" s="588"/>
      <c r="V111" s="522"/>
      <c r="W111" s="523"/>
      <c r="X111" s="520"/>
      <c r="Y111" s="521"/>
      <c r="Z111" s="18"/>
      <c r="AA111" s="18"/>
      <c r="AB111" s="18"/>
      <c r="AC111" s="18"/>
    </row>
    <row r="112" spans="1:29" s="3" customFormat="1" ht="14.25" customHeight="1" x14ac:dyDescent="0.25">
      <c r="A112" s="95" t="s">
        <v>155</v>
      </c>
      <c r="B112" s="89"/>
      <c r="C112" s="94"/>
      <c r="D112" s="95"/>
      <c r="E112" s="405"/>
      <c r="F112" s="86">
        <f>SUM(F106)</f>
        <v>54</v>
      </c>
      <c r="G112" s="405"/>
      <c r="H112" s="87"/>
      <c r="I112" s="85"/>
      <c r="J112" s="85"/>
      <c r="K112" s="85"/>
      <c r="L112" s="85"/>
      <c r="M112" s="86"/>
      <c r="N112" s="678"/>
      <c r="O112" s="679"/>
      <c r="P112" s="589"/>
      <c r="Q112" s="590"/>
      <c r="R112" s="678"/>
      <c r="S112" s="679"/>
      <c r="T112" s="589"/>
      <c r="U112" s="590"/>
      <c r="V112" s="678"/>
      <c r="W112" s="679"/>
      <c r="X112" s="680"/>
      <c r="Y112" s="681"/>
      <c r="Z112" s="18"/>
      <c r="AA112" s="18"/>
      <c r="AB112" s="18"/>
      <c r="AC112" s="18"/>
    </row>
    <row r="113" spans="1:29" s="3" customFormat="1" ht="12.75" customHeight="1" x14ac:dyDescent="0.2">
      <c r="A113" s="100" t="s">
        <v>197</v>
      </c>
      <c r="B113" s="710"/>
      <c r="C113" s="575"/>
      <c r="D113" s="591"/>
      <c r="E113" s="578">
        <v>90</v>
      </c>
      <c r="F113" s="90">
        <v>4</v>
      </c>
      <c r="G113" s="710">
        <v>30</v>
      </c>
      <c r="H113" s="712"/>
      <c r="I113" s="575">
        <v>60</v>
      </c>
      <c r="J113" s="575"/>
      <c r="K113" s="575"/>
      <c r="L113" s="575"/>
      <c r="M113" s="591"/>
      <c r="N113" s="577"/>
      <c r="O113" s="578"/>
      <c r="P113" s="583"/>
      <c r="Q113" s="584"/>
      <c r="R113" s="577"/>
      <c r="S113" s="578"/>
      <c r="T113" s="583"/>
      <c r="U113" s="584"/>
      <c r="V113" s="577">
        <v>45</v>
      </c>
      <c r="W113" s="578"/>
      <c r="X113" s="672">
        <v>45</v>
      </c>
      <c r="Y113" s="673"/>
      <c r="Z113" s="18"/>
      <c r="AA113" s="18"/>
      <c r="AB113" s="18"/>
      <c r="AC113" s="18"/>
    </row>
    <row r="114" spans="1:29" s="3" customFormat="1" ht="12.75" customHeight="1" x14ac:dyDescent="0.2">
      <c r="A114" s="247"/>
      <c r="B114" s="711"/>
      <c r="C114" s="576"/>
      <c r="D114" s="592"/>
      <c r="E114" s="580"/>
      <c r="F114" s="248">
        <v>4</v>
      </c>
      <c r="G114" s="711"/>
      <c r="H114" s="713"/>
      <c r="I114" s="576"/>
      <c r="J114" s="576"/>
      <c r="K114" s="576"/>
      <c r="L114" s="576"/>
      <c r="M114" s="592"/>
      <c r="N114" s="579"/>
      <c r="O114" s="580"/>
      <c r="P114" s="585"/>
      <c r="Q114" s="586"/>
      <c r="R114" s="579"/>
      <c r="S114" s="580"/>
      <c r="T114" s="585"/>
      <c r="U114" s="586"/>
      <c r="V114" s="579"/>
      <c r="W114" s="580"/>
      <c r="X114" s="674"/>
      <c r="Y114" s="675"/>
      <c r="Z114" s="18"/>
      <c r="AA114" s="18"/>
      <c r="AB114" s="18"/>
      <c r="AC114" s="18"/>
    </row>
    <row r="115" spans="1:29" s="3" customFormat="1" ht="12.75" customHeight="1" thickBot="1" x14ac:dyDescent="0.3">
      <c r="A115" s="434" t="s">
        <v>179</v>
      </c>
      <c r="B115" s="435"/>
      <c r="C115" s="436"/>
      <c r="D115" s="437"/>
      <c r="E115" s="435">
        <v>30</v>
      </c>
      <c r="F115" s="437">
        <v>2</v>
      </c>
      <c r="G115" s="435">
        <v>30</v>
      </c>
      <c r="H115" s="438"/>
      <c r="I115" s="436"/>
      <c r="J115" s="436"/>
      <c r="K115" s="436"/>
      <c r="L115" s="436"/>
      <c r="M115" s="437"/>
      <c r="N115" s="439"/>
      <c r="O115" s="435"/>
      <c r="P115" s="440"/>
      <c r="Q115" s="441"/>
      <c r="R115" s="439"/>
      <c r="S115" s="435"/>
      <c r="T115" s="440"/>
      <c r="U115" s="441"/>
      <c r="V115" s="708">
        <v>30</v>
      </c>
      <c r="W115" s="709"/>
      <c r="X115" s="442"/>
      <c r="Y115" s="443"/>
      <c r="Z115" s="18"/>
      <c r="AA115" s="18"/>
      <c r="AB115" s="18"/>
      <c r="AC115" s="18"/>
    </row>
    <row r="116" spans="1:29" s="3" customFormat="1" ht="12.75" customHeight="1" x14ac:dyDescent="0.25">
      <c r="A116" s="244" t="s">
        <v>157</v>
      </c>
      <c r="B116" s="250"/>
      <c r="C116" s="251"/>
      <c r="D116" s="244"/>
      <c r="E116" s="425">
        <f>SUM(E108:E109,,E113,E115)</f>
        <v>1800</v>
      </c>
      <c r="F116" s="420"/>
      <c r="G116" s="425"/>
      <c r="H116" s="245"/>
      <c r="I116" s="419"/>
      <c r="J116" s="419"/>
      <c r="K116" s="419"/>
      <c r="L116" s="419"/>
      <c r="M116" s="420"/>
      <c r="N116" s="699">
        <f>SUM(N108)</f>
        <v>300</v>
      </c>
      <c r="O116" s="700"/>
      <c r="P116" s="581">
        <f>SUM(P108)</f>
        <v>300</v>
      </c>
      <c r="Q116" s="582"/>
      <c r="R116" s="699">
        <f>SUM(R108)</f>
        <v>310</v>
      </c>
      <c r="S116" s="700"/>
      <c r="T116" s="581">
        <f>SUM(T108)</f>
        <v>290</v>
      </c>
      <c r="U116" s="582"/>
      <c r="V116" s="707">
        <f>SUM(V108,V109,V113,V115)</f>
        <v>300</v>
      </c>
      <c r="W116" s="700"/>
      <c r="X116" s="706">
        <f>SUM(X108:X109,X113:X114)</f>
        <v>300</v>
      </c>
      <c r="Y116" s="504"/>
      <c r="Z116" s="18"/>
      <c r="AA116" s="18"/>
      <c r="AB116" s="18"/>
      <c r="AC116" s="18"/>
    </row>
    <row r="117" spans="1:29" s="3" customFormat="1" ht="14.25" customHeight="1" x14ac:dyDescent="0.25">
      <c r="A117" s="197" t="s">
        <v>158</v>
      </c>
      <c r="B117" s="167"/>
      <c r="C117" s="168"/>
      <c r="D117" s="197"/>
      <c r="E117" s="184"/>
      <c r="F117" s="186">
        <f>SUM(F110,F113:F115)</f>
        <v>180</v>
      </c>
      <c r="G117" s="184"/>
      <c r="H117" s="159"/>
      <c r="I117" s="185"/>
      <c r="J117" s="185"/>
      <c r="K117" s="185"/>
      <c r="L117" s="185"/>
      <c r="M117" s="186"/>
      <c r="N117" s="563">
        <f>SUM(N110)</f>
        <v>30</v>
      </c>
      <c r="O117" s="564"/>
      <c r="P117" s="565">
        <f>SUM(P110)</f>
        <v>30</v>
      </c>
      <c r="Q117" s="566"/>
      <c r="R117" s="563">
        <f>SUM(R110)</f>
        <v>30</v>
      </c>
      <c r="S117" s="564"/>
      <c r="T117" s="565">
        <f>SUM(T110)</f>
        <v>30</v>
      </c>
      <c r="U117" s="566"/>
      <c r="V117" s="563">
        <f>SUM(V110,F113,F115)</f>
        <v>30</v>
      </c>
      <c r="W117" s="564"/>
      <c r="X117" s="618">
        <f>SUM(X110,F114)</f>
        <v>30</v>
      </c>
      <c r="Y117" s="513"/>
      <c r="Z117" s="18"/>
      <c r="AA117" s="18"/>
      <c r="AB117" s="18"/>
      <c r="AC117" s="18"/>
    </row>
    <row r="118" spans="1:29" s="3" customFormat="1" ht="14.25" customHeight="1" x14ac:dyDescent="0.25">
      <c r="A118" s="105"/>
      <c r="B118" s="105"/>
      <c r="C118" s="105"/>
      <c r="D118" s="105"/>
      <c r="E118" s="93"/>
      <c r="F118" s="93"/>
      <c r="G118" s="93"/>
      <c r="H118" s="109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108"/>
      <c r="Y118" s="108"/>
      <c r="Z118" s="18"/>
      <c r="AA118" s="18"/>
      <c r="AB118" s="18"/>
      <c r="AC118" s="18"/>
    </row>
    <row r="119" spans="1:29" s="3" customFormat="1" ht="21" customHeight="1" x14ac:dyDescent="0.25">
      <c r="A119" s="535" t="s">
        <v>187</v>
      </c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18"/>
      <c r="AA119" s="18"/>
      <c r="AB119" s="18"/>
      <c r="AC119" s="18"/>
    </row>
    <row r="120" spans="1:29" s="3" customFormat="1" ht="20.25" customHeight="1" x14ac:dyDescent="0.2">
      <c r="A120" s="534" t="s">
        <v>168</v>
      </c>
      <c r="B120" s="534"/>
      <c r="C120" s="534"/>
      <c r="D120" s="534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18"/>
      <c r="AA120" s="18"/>
      <c r="AB120" s="18"/>
      <c r="AC120" s="18"/>
    </row>
    <row r="121" spans="1:29" s="3" customFormat="1" ht="23.25" customHeight="1" x14ac:dyDescent="0.2">
      <c r="A121" s="701" t="s">
        <v>173</v>
      </c>
      <c r="B121" s="717" t="s">
        <v>26</v>
      </c>
      <c r="C121" s="594" t="s">
        <v>0</v>
      </c>
      <c r="D121" s="606"/>
      <c r="E121" s="717" t="s">
        <v>87</v>
      </c>
      <c r="F121" s="696" t="s">
        <v>1</v>
      </c>
      <c r="G121" s="593" t="s">
        <v>2</v>
      </c>
      <c r="H121" s="594"/>
      <c r="I121" s="594"/>
      <c r="J121" s="594"/>
      <c r="K121" s="594"/>
      <c r="L121" s="594"/>
      <c r="M121" s="606"/>
      <c r="N121" s="572" t="s">
        <v>190</v>
      </c>
      <c r="O121" s="573"/>
      <c r="P121" s="573"/>
      <c r="Q121" s="574"/>
      <c r="R121" s="572" t="s">
        <v>191</v>
      </c>
      <c r="S121" s="573"/>
      <c r="T121" s="573"/>
      <c r="U121" s="574"/>
      <c r="V121" s="572" t="s">
        <v>192</v>
      </c>
      <c r="W121" s="573"/>
      <c r="X121" s="573"/>
      <c r="Y121" s="573"/>
      <c r="Z121" s="18"/>
      <c r="AA121" s="18"/>
      <c r="AB121" s="18"/>
      <c r="AC121" s="18"/>
    </row>
    <row r="122" spans="1:29" s="3" customFormat="1" ht="14.25" customHeight="1" x14ac:dyDescent="0.2">
      <c r="A122" s="702"/>
      <c r="B122" s="718"/>
      <c r="C122" s="569" t="s">
        <v>11</v>
      </c>
      <c r="D122" s="570" t="s">
        <v>10</v>
      </c>
      <c r="E122" s="718"/>
      <c r="F122" s="697"/>
      <c r="G122" s="564" t="s">
        <v>3</v>
      </c>
      <c r="H122" s="567" t="s">
        <v>4</v>
      </c>
      <c r="I122" s="569" t="s">
        <v>5</v>
      </c>
      <c r="J122" s="569"/>
      <c r="K122" s="569" t="s">
        <v>7</v>
      </c>
      <c r="L122" s="569" t="s">
        <v>8</v>
      </c>
      <c r="M122" s="570" t="s">
        <v>9</v>
      </c>
      <c r="N122" s="564" t="s">
        <v>88</v>
      </c>
      <c r="O122" s="569"/>
      <c r="P122" s="569" t="s">
        <v>89</v>
      </c>
      <c r="Q122" s="570"/>
      <c r="R122" s="564" t="s">
        <v>90</v>
      </c>
      <c r="S122" s="569"/>
      <c r="T122" s="569" t="s">
        <v>91</v>
      </c>
      <c r="U122" s="570"/>
      <c r="V122" s="564" t="s">
        <v>92</v>
      </c>
      <c r="W122" s="569"/>
      <c r="X122" s="515" t="s">
        <v>93</v>
      </c>
      <c r="Y122" s="515"/>
      <c r="Z122" s="18"/>
      <c r="AA122" s="18"/>
      <c r="AB122" s="18"/>
      <c r="AC122" s="18"/>
    </row>
    <row r="123" spans="1:29" s="10" customFormat="1" ht="14.25" customHeight="1" thickBot="1" x14ac:dyDescent="0.3">
      <c r="A123" s="703"/>
      <c r="B123" s="719"/>
      <c r="C123" s="531"/>
      <c r="D123" s="571"/>
      <c r="E123" s="719"/>
      <c r="F123" s="698"/>
      <c r="G123" s="530"/>
      <c r="H123" s="568"/>
      <c r="I123" s="362" t="s">
        <v>6</v>
      </c>
      <c r="J123" s="362" t="s">
        <v>3</v>
      </c>
      <c r="K123" s="531"/>
      <c r="L123" s="531"/>
      <c r="M123" s="571"/>
      <c r="N123" s="169" t="s">
        <v>19</v>
      </c>
      <c r="O123" s="362" t="s">
        <v>5</v>
      </c>
      <c r="P123" s="362" t="s">
        <v>19</v>
      </c>
      <c r="Q123" s="170" t="s">
        <v>5</v>
      </c>
      <c r="R123" s="169" t="s">
        <v>19</v>
      </c>
      <c r="S123" s="362" t="s">
        <v>5</v>
      </c>
      <c r="T123" s="362" t="s">
        <v>19</v>
      </c>
      <c r="U123" s="170" t="s">
        <v>5</v>
      </c>
      <c r="V123" s="169" t="s">
        <v>19</v>
      </c>
      <c r="W123" s="362" t="s">
        <v>5</v>
      </c>
      <c r="X123" s="362" t="s">
        <v>19</v>
      </c>
      <c r="Y123" s="362" t="s">
        <v>5</v>
      </c>
      <c r="Z123" s="19"/>
      <c r="AA123" s="19"/>
      <c r="AB123" s="19"/>
      <c r="AC123" s="19"/>
    </row>
    <row r="124" spans="1:29" ht="10.5" x14ac:dyDescent="0.25">
      <c r="A124" s="65" t="s">
        <v>145</v>
      </c>
      <c r="B124" s="40"/>
      <c r="C124" s="41"/>
      <c r="D124" s="39"/>
      <c r="E124" s="40">
        <f>SUM(E125:E127)</f>
        <v>70</v>
      </c>
      <c r="F124" s="39">
        <f>SUM(F125:F127)</f>
        <v>7</v>
      </c>
      <c r="G124" s="8"/>
      <c r="H124" s="79"/>
      <c r="I124" s="7">
        <f>SUM(I125:I127)</f>
        <v>70</v>
      </c>
      <c r="J124" s="7"/>
      <c r="K124" s="7"/>
      <c r="L124" s="7"/>
      <c r="M124" s="78"/>
      <c r="N124" s="77"/>
      <c r="O124" s="7"/>
      <c r="P124" s="7"/>
      <c r="Q124" s="22"/>
      <c r="R124" s="8"/>
      <c r="S124" s="7">
        <f>SUM(S125:S127)</f>
        <v>20</v>
      </c>
      <c r="T124" s="7"/>
      <c r="U124" s="22">
        <f>U126+U127</f>
        <v>50</v>
      </c>
      <c r="V124" s="8"/>
      <c r="W124" s="7"/>
      <c r="X124" s="64"/>
      <c r="Y124" s="64"/>
    </row>
    <row r="125" spans="1:29" s="6" customFormat="1" ht="10.5" x14ac:dyDescent="0.25">
      <c r="A125" s="59" t="s">
        <v>146</v>
      </c>
      <c r="B125" s="357"/>
      <c r="C125" s="358" t="s">
        <v>29</v>
      </c>
      <c r="D125" s="24"/>
      <c r="E125" s="357">
        <v>20</v>
      </c>
      <c r="F125" s="356">
        <v>2</v>
      </c>
      <c r="G125" s="21"/>
      <c r="H125" s="358"/>
      <c r="I125" s="358">
        <v>20</v>
      </c>
      <c r="J125" s="38"/>
      <c r="K125" s="38"/>
      <c r="L125" s="38"/>
      <c r="M125" s="24"/>
      <c r="N125" s="21"/>
      <c r="O125" s="38"/>
      <c r="P125" s="38"/>
      <c r="Q125" s="24"/>
      <c r="R125" s="21"/>
      <c r="S125" s="358">
        <v>20</v>
      </c>
      <c r="T125" s="38"/>
      <c r="U125" s="24"/>
      <c r="V125" s="21"/>
      <c r="W125" s="38"/>
      <c r="X125" s="38"/>
      <c r="Y125" s="38"/>
      <c r="Z125" s="16"/>
      <c r="AA125" s="16"/>
      <c r="AB125" s="16"/>
      <c r="AC125" s="16"/>
    </row>
    <row r="126" spans="1:29" s="6" customFormat="1" ht="10.5" x14ac:dyDescent="0.25">
      <c r="A126" s="59" t="s">
        <v>147</v>
      </c>
      <c r="B126" s="357"/>
      <c r="C126" s="358" t="s">
        <v>29</v>
      </c>
      <c r="D126" s="24"/>
      <c r="E126" s="357">
        <v>30</v>
      </c>
      <c r="F126" s="356">
        <v>3</v>
      </c>
      <c r="G126" s="21"/>
      <c r="H126" s="358"/>
      <c r="I126" s="358">
        <v>30</v>
      </c>
      <c r="J126" s="38"/>
      <c r="K126" s="38"/>
      <c r="L126" s="38"/>
      <c r="M126" s="24"/>
      <c r="N126" s="21"/>
      <c r="O126" s="38"/>
      <c r="P126" s="38"/>
      <c r="Q126" s="24"/>
      <c r="R126" s="21"/>
      <c r="S126" s="358"/>
      <c r="T126" s="38"/>
      <c r="U126" s="24">
        <v>30</v>
      </c>
      <c r="V126" s="21"/>
      <c r="W126" s="38"/>
      <c r="X126" s="38"/>
      <c r="Y126" s="38"/>
      <c r="Z126" s="16"/>
      <c r="AA126" s="16"/>
      <c r="AB126" s="16"/>
      <c r="AC126" s="16"/>
    </row>
    <row r="127" spans="1:29" s="6" customFormat="1" ht="11" thickBot="1" x14ac:dyDescent="0.3">
      <c r="A127" s="60" t="s">
        <v>148</v>
      </c>
      <c r="B127" s="411"/>
      <c r="C127" s="402" t="s">
        <v>29</v>
      </c>
      <c r="D127" s="66"/>
      <c r="E127" s="411">
        <v>20</v>
      </c>
      <c r="F127" s="412">
        <v>2</v>
      </c>
      <c r="G127" s="67"/>
      <c r="H127" s="402"/>
      <c r="I127" s="402">
        <v>20</v>
      </c>
      <c r="J127" s="52"/>
      <c r="K127" s="52"/>
      <c r="L127" s="52"/>
      <c r="M127" s="66"/>
      <c r="N127" s="67"/>
      <c r="O127" s="52"/>
      <c r="P127" s="52"/>
      <c r="Q127" s="66"/>
      <c r="R127" s="67"/>
      <c r="S127" s="402"/>
      <c r="T127" s="52"/>
      <c r="U127" s="66">
        <v>20</v>
      </c>
      <c r="V127" s="67"/>
      <c r="W127" s="52"/>
      <c r="X127" s="52"/>
      <c r="Y127" s="52"/>
      <c r="Z127" s="16"/>
      <c r="AA127" s="16"/>
      <c r="AB127" s="16"/>
      <c r="AC127" s="16"/>
    </row>
    <row r="128" spans="1:29" s="6" customFormat="1" ht="10.5" x14ac:dyDescent="0.25">
      <c r="A128" s="57" t="s">
        <v>140</v>
      </c>
      <c r="B128" s="40"/>
      <c r="C128" s="42"/>
      <c r="D128" s="39"/>
      <c r="E128" s="40">
        <f>SUM(E129:E130)</f>
        <v>60</v>
      </c>
      <c r="F128" s="39">
        <f>SUM(F129:F130)</f>
        <v>5</v>
      </c>
      <c r="G128" s="40">
        <f>SUM(G129:G130)</f>
        <v>15</v>
      </c>
      <c r="H128" s="41"/>
      <c r="I128" s="41">
        <f>SUM(I129:I130)</f>
        <v>45</v>
      </c>
      <c r="J128" s="41"/>
      <c r="K128" s="41"/>
      <c r="L128" s="41"/>
      <c r="M128" s="39"/>
      <c r="N128" s="40"/>
      <c r="O128" s="41"/>
      <c r="P128" s="41"/>
      <c r="Q128" s="39"/>
      <c r="R128" s="40"/>
      <c r="S128" s="41"/>
      <c r="T128" s="41">
        <f>SUM(T129:T130)</f>
        <v>15</v>
      </c>
      <c r="U128" s="39">
        <f>SUM(U129:U130)</f>
        <v>45</v>
      </c>
      <c r="V128" s="40"/>
      <c r="W128" s="41"/>
      <c r="X128" s="41"/>
      <c r="Y128" s="41"/>
      <c r="Z128" s="16"/>
      <c r="AA128" s="16"/>
      <c r="AB128" s="16"/>
      <c r="AC128" s="16"/>
    </row>
    <row r="129" spans="1:29" s="6" customFormat="1" ht="10.5" customHeight="1" x14ac:dyDescent="0.25">
      <c r="A129" s="308" t="s">
        <v>149</v>
      </c>
      <c r="B129" s="526"/>
      <c r="C129" s="528"/>
      <c r="D129" s="524" t="s">
        <v>30</v>
      </c>
      <c r="E129" s="526">
        <v>60</v>
      </c>
      <c r="F129" s="32">
        <v>2</v>
      </c>
      <c r="G129" s="526">
        <v>15</v>
      </c>
      <c r="H129" s="528"/>
      <c r="I129" s="528">
        <v>45</v>
      </c>
      <c r="J129" s="528"/>
      <c r="K129" s="528"/>
      <c r="L129" s="528"/>
      <c r="M129" s="524"/>
      <c r="N129" s="526"/>
      <c r="O129" s="528"/>
      <c r="P129" s="528"/>
      <c r="Q129" s="524"/>
      <c r="R129" s="526"/>
      <c r="S129" s="528"/>
      <c r="T129" s="528">
        <v>15</v>
      </c>
      <c r="U129" s="524">
        <v>45</v>
      </c>
      <c r="V129" s="526"/>
      <c r="W129" s="528"/>
      <c r="X129" s="528"/>
      <c r="Y129" s="528"/>
      <c r="Z129" s="16"/>
      <c r="AA129" s="16"/>
      <c r="AB129" s="16"/>
      <c r="AC129" s="16"/>
    </row>
    <row r="130" spans="1:29" s="6" customFormat="1" ht="12" customHeight="1" thickBot="1" x14ac:dyDescent="0.3">
      <c r="A130" s="118" t="s">
        <v>204</v>
      </c>
      <c r="B130" s="527"/>
      <c r="C130" s="529"/>
      <c r="D130" s="525"/>
      <c r="E130" s="527"/>
      <c r="F130" s="355">
        <v>3</v>
      </c>
      <c r="G130" s="527"/>
      <c r="H130" s="529"/>
      <c r="I130" s="529"/>
      <c r="J130" s="529"/>
      <c r="K130" s="529"/>
      <c r="L130" s="529"/>
      <c r="M130" s="525"/>
      <c r="N130" s="527"/>
      <c r="O130" s="529"/>
      <c r="P130" s="529"/>
      <c r="Q130" s="525"/>
      <c r="R130" s="527"/>
      <c r="S130" s="529"/>
      <c r="T130" s="529"/>
      <c r="U130" s="525"/>
      <c r="V130" s="527"/>
      <c r="W130" s="529"/>
      <c r="X130" s="529"/>
      <c r="Y130" s="529"/>
      <c r="Z130" s="16"/>
      <c r="AA130" s="16"/>
      <c r="AB130" s="16"/>
      <c r="AC130" s="16"/>
    </row>
    <row r="131" spans="1:29" s="6" customFormat="1" ht="12" customHeight="1" x14ac:dyDescent="0.25">
      <c r="A131" s="132" t="s">
        <v>169</v>
      </c>
      <c r="B131" s="130"/>
      <c r="C131" s="131"/>
      <c r="D131" s="124"/>
      <c r="E131" s="122">
        <f>SUM(E132)</f>
        <v>30</v>
      </c>
      <c r="F131" s="124">
        <f>SUM(F132)</f>
        <v>3</v>
      </c>
      <c r="G131" s="122"/>
      <c r="H131" s="123"/>
      <c r="I131" s="123">
        <f>SUM(I132)</f>
        <v>30</v>
      </c>
      <c r="J131" s="123"/>
      <c r="K131" s="123"/>
      <c r="L131" s="123"/>
      <c r="M131" s="124"/>
      <c r="N131" s="122"/>
      <c r="O131" s="123"/>
      <c r="P131" s="123"/>
      <c r="Q131" s="124"/>
      <c r="R131" s="122"/>
      <c r="S131" s="123"/>
      <c r="T131" s="123"/>
      <c r="U131" s="124">
        <f>SUM(U132)</f>
        <v>30</v>
      </c>
      <c r="V131" s="122"/>
      <c r="W131" s="123"/>
      <c r="X131" s="131"/>
      <c r="Y131" s="131"/>
      <c r="Z131" s="16"/>
      <c r="AA131" s="16"/>
      <c r="AB131" s="16"/>
      <c r="AC131" s="16"/>
    </row>
    <row r="132" spans="1:29" s="6" customFormat="1" ht="12" customHeight="1" thickBot="1" x14ac:dyDescent="0.3">
      <c r="A132" s="118" t="s">
        <v>61</v>
      </c>
      <c r="B132" s="119"/>
      <c r="C132" s="353"/>
      <c r="D132" s="355" t="s">
        <v>29</v>
      </c>
      <c r="E132" s="119">
        <v>30</v>
      </c>
      <c r="F132" s="355">
        <v>3</v>
      </c>
      <c r="G132" s="119"/>
      <c r="H132" s="353"/>
      <c r="I132" s="353">
        <v>30</v>
      </c>
      <c r="J132" s="353"/>
      <c r="K132" s="353"/>
      <c r="L132" s="353"/>
      <c r="M132" s="355"/>
      <c r="N132" s="119"/>
      <c r="O132" s="353"/>
      <c r="P132" s="353"/>
      <c r="Q132" s="355"/>
      <c r="R132" s="119"/>
      <c r="S132" s="353"/>
      <c r="T132" s="353"/>
      <c r="U132" s="355">
        <v>30</v>
      </c>
      <c r="V132" s="119"/>
      <c r="W132" s="353"/>
      <c r="X132" s="353"/>
      <c r="Y132" s="353"/>
      <c r="Z132" s="16"/>
      <c r="AA132" s="16"/>
      <c r="AB132" s="16"/>
      <c r="AC132" s="16"/>
    </row>
    <row r="133" spans="1:29" s="9" customFormat="1" ht="12.75" customHeight="1" x14ac:dyDescent="0.2">
      <c r="A133" s="81" t="s">
        <v>94</v>
      </c>
      <c r="B133" s="122"/>
      <c r="C133" s="123"/>
      <c r="D133" s="124"/>
      <c r="E133" s="122">
        <f>SUM(E134:E136)</f>
        <v>40</v>
      </c>
      <c r="F133" s="124">
        <f>SUM(F134:F136)</f>
        <v>3</v>
      </c>
      <c r="G133" s="125">
        <f>SUM(G134:G136)</f>
        <v>40</v>
      </c>
      <c r="H133" s="126"/>
      <c r="I133" s="101"/>
      <c r="J133" s="101"/>
      <c r="K133" s="101"/>
      <c r="L133" s="101"/>
      <c r="M133" s="127"/>
      <c r="N133" s="128"/>
      <c r="O133" s="101"/>
      <c r="P133" s="101"/>
      <c r="Q133" s="129"/>
      <c r="R133" s="125">
        <f>SUM(R134:R136)</f>
        <v>40</v>
      </c>
      <c r="S133" s="101"/>
      <c r="T133" s="101"/>
      <c r="U133" s="129"/>
      <c r="V133" s="125"/>
      <c r="W133" s="101"/>
      <c r="X133" s="126"/>
      <c r="Y133" s="126"/>
      <c r="Z133" s="12"/>
      <c r="AA133" s="12"/>
      <c r="AB133" s="12"/>
      <c r="AC133" s="12"/>
    </row>
    <row r="134" spans="1:29" s="9" customFormat="1" ht="21.75" customHeight="1" x14ac:dyDescent="0.2">
      <c r="A134" s="403" t="s">
        <v>95</v>
      </c>
      <c r="B134" s="21"/>
      <c r="C134" s="358" t="s">
        <v>29</v>
      </c>
      <c r="D134" s="356"/>
      <c r="E134" s="357">
        <v>20</v>
      </c>
      <c r="F134" s="356">
        <v>1</v>
      </c>
      <c r="G134" s="386">
        <v>20</v>
      </c>
      <c r="H134" s="352"/>
      <c r="I134" s="387"/>
      <c r="J134" s="387"/>
      <c r="K134" s="387"/>
      <c r="L134" s="387"/>
      <c r="M134" s="400"/>
      <c r="N134" s="409"/>
      <c r="O134" s="387"/>
      <c r="P134" s="387"/>
      <c r="Q134" s="391"/>
      <c r="R134" s="386">
        <v>20</v>
      </c>
      <c r="S134" s="387"/>
      <c r="T134" s="387"/>
      <c r="U134" s="391"/>
      <c r="V134" s="386"/>
      <c r="W134" s="387"/>
      <c r="X134" s="352"/>
      <c r="Y134" s="352"/>
      <c r="Z134" s="12"/>
      <c r="AA134" s="12"/>
      <c r="AB134" s="12"/>
      <c r="AC134" s="12"/>
    </row>
    <row r="135" spans="1:29" s="9" customFormat="1" ht="12.75" customHeight="1" x14ac:dyDescent="0.2">
      <c r="A135" s="403" t="s">
        <v>97</v>
      </c>
      <c r="B135" s="21"/>
      <c r="C135" s="358" t="s">
        <v>29</v>
      </c>
      <c r="D135" s="356"/>
      <c r="E135" s="357">
        <v>10</v>
      </c>
      <c r="F135" s="356">
        <v>1</v>
      </c>
      <c r="G135" s="386">
        <v>10</v>
      </c>
      <c r="H135" s="352"/>
      <c r="I135" s="387"/>
      <c r="J135" s="387"/>
      <c r="K135" s="387"/>
      <c r="L135" s="387"/>
      <c r="M135" s="400"/>
      <c r="N135" s="409"/>
      <c r="O135" s="387"/>
      <c r="P135" s="387"/>
      <c r="Q135" s="391"/>
      <c r="R135" s="386">
        <v>10</v>
      </c>
      <c r="S135" s="387"/>
      <c r="T135" s="387"/>
      <c r="U135" s="391"/>
      <c r="V135" s="386"/>
      <c r="W135" s="387"/>
      <c r="X135" s="352"/>
      <c r="Y135" s="352"/>
      <c r="Z135" s="12"/>
      <c r="AA135" s="12"/>
      <c r="AB135" s="12"/>
      <c r="AC135" s="12"/>
    </row>
    <row r="136" spans="1:29" s="9" customFormat="1" ht="12.75" customHeight="1" thickBot="1" x14ac:dyDescent="0.25">
      <c r="A136" s="404" t="s">
        <v>96</v>
      </c>
      <c r="B136" s="411"/>
      <c r="C136" s="402" t="s">
        <v>29</v>
      </c>
      <c r="D136" s="412"/>
      <c r="E136" s="411">
        <v>10</v>
      </c>
      <c r="F136" s="412">
        <v>1</v>
      </c>
      <c r="G136" s="379">
        <v>10</v>
      </c>
      <c r="H136" s="385"/>
      <c r="I136" s="384"/>
      <c r="J136" s="384"/>
      <c r="K136" s="384"/>
      <c r="L136" s="384"/>
      <c r="M136" s="401"/>
      <c r="N136" s="410"/>
      <c r="O136" s="384"/>
      <c r="P136" s="384"/>
      <c r="Q136" s="398"/>
      <c r="R136" s="379">
        <v>10</v>
      </c>
      <c r="S136" s="384"/>
      <c r="T136" s="384"/>
      <c r="U136" s="398"/>
      <c r="V136" s="379"/>
      <c r="W136" s="384"/>
      <c r="X136" s="385"/>
      <c r="Y136" s="385"/>
      <c r="Z136" s="12"/>
      <c r="AA136" s="12"/>
      <c r="AB136" s="12"/>
      <c r="AC136" s="12"/>
    </row>
    <row r="137" spans="1:29" s="9" customFormat="1" ht="12.75" customHeight="1" x14ac:dyDescent="0.2">
      <c r="A137" s="65" t="s">
        <v>98</v>
      </c>
      <c r="B137" s="40"/>
      <c r="C137" s="41"/>
      <c r="D137" s="39"/>
      <c r="E137" s="40">
        <f>SUM(E138:E141)</f>
        <v>40</v>
      </c>
      <c r="F137" s="39">
        <f>SUM(F138:F141)</f>
        <v>4</v>
      </c>
      <c r="G137" s="8">
        <f>SUM(G138:G141)</f>
        <v>40</v>
      </c>
      <c r="H137" s="64"/>
      <c r="I137" s="7"/>
      <c r="J137" s="7"/>
      <c r="K137" s="7"/>
      <c r="L137" s="7"/>
      <c r="M137" s="80"/>
      <c r="N137" s="63"/>
      <c r="O137" s="7"/>
      <c r="P137" s="7"/>
      <c r="Q137" s="22"/>
      <c r="R137" s="8">
        <f>SUM(R138:R141)</f>
        <v>40</v>
      </c>
      <c r="S137" s="7"/>
      <c r="T137" s="7"/>
      <c r="U137" s="22"/>
      <c r="V137" s="8"/>
      <c r="W137" s="7"/>
      <c r="X137" s="64"/>
      <c r="Y137" s="64"/>
      <c r="Z137" s="12"/>
      <c r="AA137" s="12"/>
      <c r="AB137" s="12"/>
      <c r="AC137" s="12"/>
    </row>
    <row r="138" spans="1:29" s="9" customFormat="1" ht="12.75" customHeight="1" x14ac:dyDescent="0.2">
      <c r="A138" s="403" t="s">
        <v>99</v>
      </c>
      <c r="B138" s="357"/>
      <c r="C138" s="358" t="s">
        <v>29</v>
      </c>
      <c r="D138" s="356"/>
      <c r="E138" s="357">
        <v>20</v>
      </c>
      <c r="F138" s="356">
        <v>1</v>
      </c>
      <c r="G138" s="386">
        <v>20</v>
      </c>
      <c r="H138" s="352"/>
      <c r="I138" s="387"/>
      <c r="J138" s="387"/>
      <c r="K138" s="387"/>
      <c r="L138" s="387"/>
      <c r="M138" s="400"/>
      <c r="N138" s="409"/>
      <c r="O138" s="387"/>
      <c r="P138" s="387"/>
      <c r="Q138" s="391"/>
      <c r="R138" s="386">
        <v>20</v>
      </c>
      <c r="S138" s="387"/>
      <c r="T138" s="387"/>
      <c r="U138" s="391"/>
      <c r="V138" s="386"/>
      <c r="W138" s="387"/>
      <c r="X138" s="352"/>
      <c r="Y138" s="352"/>
      <c r="Z138" s="12"/>
      <c r="AA138" s="12"/>
      <c r="AB138" s="12"/>
      <c r="AC138" s="12"/>
    </row>
    <row r="139" spans="1:29" s="9" customFormat="1" ht="12.75" customHeight="1" x14ac:dyDescent="0.2">
      <c r="A139" s="403" t="s">
        <v>100</v>
      </c>
      <c r="B139" s="357"/>
      <c r="C139" s="358" t="s">
        <v>29</v>
      </c>
      <c r="D139" s="356"/>
      <c r="E139" s="357">
        <v>10</v>
      </c>
      <c r="F139" s="356">
        <v>1</v>
      </c>
      <c r="G139" s="386">
        <v>10</v>
      </c>
      <c r="H139" s="352"/>
      <c r="I139" s="387"/>
      <c r="J139" s="387"/>
      <c r="K139" s="387"/>
      <c r="L139" s="387"/>
      <c r="M139" s="400"/>
      <c r="N139" s="409"/>
      <c r="O139" s="387"/>
      <c r="P139" s="387"/>
      <c r="Q139" s="391"/>
      <c r="R139" s="386">
        <v>10</v>
      </c>
      <c r="S139" s="387"/>
      <c r="T139" s="387"/>
      <c r="U139" s="391"/>
      <c r="V139" s="386"/>
      <c r="W139" s="387"/>
      <c r="X139" s="352"/>
      <c r="Y139" s="352"/>
      <c r="Z139" s="12"/>
      <c r="AA139" s="12"/>
      <c r="AB139" s="12"/>
      <c r="AC139" s="12"/>
    </row>
    <row r="140" spans="1:29" s="9" customFormat="1" ht="12.75" customHeight="1" x14ac:dyDescent="0.2">
      <c r="A140" s="403" t="s">
        <v>101</v>
      </c>
      <c r="B140" s="357"/>
      <c r="C140" s="358" t="s">
        <v>21</v>
      </c>
      <c r="D140" s="356"/>
      <c r="E140" s="357">
        <v>5</v>
      </c>
      <c r="F140" s="356">
        <v>1</v>
      </c>
      <c r="G140" s="386">
        <v>5</v>
      </c>
      <c r="H140" s="352"/>
      <c r="I140" s="387"/>
      <c r="J140" s="387"/>
      <c r="K140" s="387"/>
      <c r="L140" s="387"/>
      <c r="M140" s="400"/>
      <c r="N140" s="409"/>
      <c r="O140" s="387"/>
      <c r="P140" s="387"/>
      <c r="Q140" s="391"/>
      <c r="R140" s="386">
        <v>5</v>
      </c>
      <c r="S140" s="387"/>
      <c r="T140" s="387"/>
      <c r="U140" s="391"/>
      <c r="V140" s="386"/>
      <c r="W140" s="387"/>
      <c r="X140" s="352"/>
      <c r="Y140" s="352"/>
      <c r="Z140" s="12"/>
      <c r="AA140" s="12"/>
      <c r="AB140" s="12"/>
      <c r="AC140" s="12"/>
    </row>
    <row r="141" spans="1:29" s="9" customFormat="1" ht="12.75" customHeight="1" thickBot="1" x14ac:dyDescent="0.25">
      <c r="A141" s="392" t="s">
        <v>102</v>
      </c>
      <c r="B141" s="82"/>
      <c r="C141" s="402" t="s">
        <v>21</v>
      </c>
      <c r="D141" s="412"/>
      <c r="E141" s="411">
        <v>5</v>
      </c>
      <c r="F141" s="412">
        <v>1</v>
      </c>
      <c r="G141" s="379">
        <v>5</v>
      </c>
      <c r="H141" s="385"/>
      <c r="I141" s="384"/>
      <c r="J141" s="384"/>
      <c r="K141" s="384"/>
      <c r="L141" s="384"/>
      <c r="M141" s="401"/>
      <c r="N141" s="410"/>
      <c r="O141" s="384"/>
      <c r="P141" s="384"/>
      <c r="Q141" s="398"/>
      <c r="R141" s="379">
        <v>5</v>
      </c>
      <c r="S141" s="384"/>
      <c r="T141" s="384"/>
      <c r="U141" s="398"/>
      <c r="V141" s="379"/>
      <c r="W141" s="384"/>
      <c r="X141" s="385"/>
      <c r="Y141" s="385"/>
      <c r="Z141" s="12"/>
      <c r="AA141" s="12"/>
      <c r="AB141" s="12"/>
      <c r="AC141" s="12"/>
    </row>
    <row r="142" spans="1:29" s="9" customFormat="1" ht="9.75" customHeight="1" x14ac:dyDescent="0.2">
      <c r="A142" s="81" t="s">
        <v>103</v>
      </c>
      <c r="B142" s="40"/>
      <c r="C142" s="41"/>
      <c r="D142" s="39"/>
      <c r="E142" s="40">
        <f>SUM(E143:E149)</f>
        <v>140</v>
      </c>
      <c r="F142" s="39">
        <f>SUM(F143:F149)</f>
        <v>13</v>
      </c>
      <c r="G142" s="8">
        <f>SUM(G143:G149)</f>
        <v>140</v>
      </c>
      <c r="H142" s="64"/>
      <c r="I142" s="7"/>
      <c r="J142" s="7"/>
      <c r="K142" s="7"/>
      <c r="L142" s="7"/>
      <c r="M142" s="80"/>
      <c r="N142" s="63"/>
      <c r="O142" s="7"/>
      <c r="P142" s="7"/>
      <c r="Q142" s="22"/>
      <c r="R142" s="8">
        <f>SUM(R143:R149)</f>
        <v>25</v>
      </c>
      <c r="S142" s="7"/>
      <c r="T142" s="7">
        <f>SUM(T143:T149)</f>
        <v>115</v>
      </c>
      <c r="U142" s="22"/>
      <c r="V142" s="8"/>
      <c r="W142" s="7"/>
      <c r="X142" s="64"/>
      <c r="Y142" s="64"/>
      <c r="Z142" s="12"/>
      <c r="AA142" s="12"/>
      <c r="AB142" s="12"/>
      <c r="AC142" s="12"/>
    </row>
    <row r="143" spans="1:29" s="9" customFormat="1" ht="12.75" customHeight="1" x14ac:dyDescent="0.2">
      <c r="A143" s="403" t="s">
        <v>104</v>
      </c>
      <c r="B143" s="357"/>
      <c r="C143" s="358" t="s">
        <v>29</v>
      </c>
      <c r="D143" s="356"/>
      <c r="E143" s="357">
        <v>25</v>
      </c>
      <c r="F143" s="356">
        <v>2</v>
      </c>
      <c r="G143" s="386">
        <v>25</v>
      </c>
      <c r="H143" s="352"/>
      <c r="I143" s="387"/>
      <c r="J143" s="387"/>
      <c r="K143" s="387"/>
      <c r="L143" s="387"/>
      <c r="M143" s="400"/>
      <c r="N143" s="409"/>
      <c r="O143" s="387"/>
      <c r="P143" s="387"/>
      <c r="Q143" s="391"/>
      <c r="R143" s="386">
        <v>25</v>
      </c>
      <c r="S143" s="387"/>
      <c r="T143" s="387"/>
      <c r="U143" s="391"/>
      <c r="V143" s="386"/>
      <c r="W143" s="387"/>
      <c r="X143" s="352"/>
      <c r="Y143" s="352"/>
      <c r="Z143" s="12"/>
      <c r="AA143" s="12"/>
      <c r="AB143" s="12"/>
      <c r="AC143" s="12"/>
    </row>
    <row r="144" spans="1:29" s="9" customFormat="1" ht="12.75" customHeight="1" x14ac:dyDescent="0.2">
      <c r="A144" s="403" t="s">
        <v>105</v>
      </c>
      <c r="B144" s="357"/>
      <c r="C144" s="358"/>
      <c r="D144" s="356" t="s">
        <v>29</v>
      </c>
      <c r="E144" s="357">
        <v>25</v>
      </c>
      <c r="F144" s="356">
        <v>2</v>
      </c>
      <c r="G144" s="386">
        <v>25</v>
      </c>
      <c r="H144" s="352"/>
      <c r="I144" s="387"/>
      <c r="J144" s="387"/>
      <c r="K144" s="387"/>
      <c r="L144" s="387"/>
      <c r="M144" s="400"/>
      <c r="N144" s="409"/>
      <c r="O144" s="387"/>
      <c r="P144" s="387"/>
      <c r="Q144" s="391"/>
      <c r="R144" s="386"/>
      <c r="S144" s="387"/>
      <c r="T144" s="387">
        <v>25</v>
      </c>
      <c r="U144" s="391"/>
      <c r="V144" s="386"/>
      <c r="W144" s="387"/>
      <c r="X144" s="352"/>
      <c r="Y144" s="352"/>
      <c r="Z144" s="12"/>
      <c r="AA144" s="12"/>
      <c r="AB144" s="12"/>
      <c r="AC144" s="12"/>
    </row>
    <row r="145" spans="1:29" s="9" customFormat="1" ht="12.75" customHeight="1" x14ac:dyDescent="0.2">
      <c r="A145" s="403" t="s">
        <v>106</v>
      </c>
      <c r="B145" s="357"/>
      <c r="C145" s="358"/>
      <c r="D145" s="356" t="s">
        <v>29</v>
      </c>
      <c r="E145" s="357">
        <v>20</v>
      </c>
      <c r="F145" s="356">
        <v>2</v>
      </c>
      <c r="G145" s="386">
        <v>20</v>
      </c>
      <c r="H145" s="352"/>
      <c r="I145" s="387"/>
      <c r="J145" s="387"/>
      <c r="K145" s="387"/>
      <c r="L145" s="387"/>
      <c r="M145" s="400"/>
      <c r="N145" s="409"/>
      <c r="O145" s="387"/>
      <c r="P145" s="387"/>
      <c r="Q145" s="391"/>
      <c r="R145" s="386"/>
      <c r="S145" s="387"/>
      <c r="T145" s="387">
        <v>20</v>
      </c>
      <c r="U145" s="391"/>
      <c r="V145" s="386"/>
      <c r="W145" s="387"/>
      <c r="X145" s="352"/>
      <c r="Y145" s="352"/>
      <c r="Z145" s="12"/>
      <c r="AA145" s="12"/>
      <c r="AB145" s="12"/>
      <c r="AC145" s="12"/>
    </row>
    <row r="146" spans="1:29" s="9" customFormat="1" ht="12.75" customHeight="1" x14ac:dyDescent="0.2">
      <c r="A146" s="403" t="s">
        <v>107</v>
      </c>
      <c r="B146" s="357"/>
      <c r="C146" s="358"/>
      <c r="D146" s="356" t="s">
        <v>29</v>
      </c>
      <c r="E146" s="357">
        <v>20</v>
      </c>
      <c r="F146" s="356">
        <v>2</v>
      </c>
      <c r="G146" s="386">
        <v>20</v>
      </c>
      <c r="H146" s="352"/>
      <c r="I146" s="387"/>
      <c r="J146" s="387"/>
      <c r="K146" s="387"/>
      <c r="L146" s="387"/>
      <c r="M146" s="400"/>
      <c r="N146" s="409"/>
      <c r="O146" s="387"/>
      <c r="P146" s="387"/>
      <c r="Q146" s="391"/>
      <c r="R146" s="386"/>
      <c r="S146" s="387"/>
      <c r="T146" s="387">
        <v>20</v>
      </c>
      <c r="U146" s="391"/>
      <c r="V146" s="386"/>
      <c r="W146" s="387"/>
      <c r="X146" s="352"/>
      <c r="Y146" s="352"/>
      <c r="Z146" s="12"/>
      <c r="AA146" s="12"/>
      <c r="AB146" s="12"/>
      <c r="AC146" s="12"/>
    </row>
    <row r="147" spans="1:29" s="9" customFormat="1" ht="12.75" customHeight="1" x14ac:dyDescent="0.2">
      <c r="A147" s="403" t="s">
        <v>108</v>
      </c>
      <c r="B147" s="357"/>
      <c r="C147" s="358"/>
      <c r="D147" s="356" t="s">
        <v>20</v>
      </c>
      <c r="E147" s="357">
        <v>20</v>
      </c>
      <c r="F147" s="356">
        <v>2</v>
      </c>
      <c r="G147" s="386">
        <v>20</v>
      </c>
      <c r="H147" s="352"/>
      <c r="I147" s="387"/>
      <c r="J147" s="387"/>
      <c r="K147" s="387"/>
      <c r="L147" s="387"/>
      <c r="M147" s="400"/>
      <c r="N147" s="409"/>
      <c r="O147" s="387"/>
      <c r="P147" s="387"/>
      <c r="Q147" s="391"/>
      <c r="R147" s="386"/>
      <c r="S147" s="387"/>
      <c r="T147" s="387">
        <v>20</v>
      </c>
      <c r="U147" s="391"/>
      <c r="V147" s="386"/>
      <c r="W147" s="387"/>
      <c r="X147" s="352"/>
      <c r="Y147" s="352"/>
      <c r="Z147" s="12"/>
      <c r="AA147" s="12"/>
      <c r="AB147" s="12"/>
      <c r="AC147" s="12"/>
    </row>
    <row r="148" spans="1:29" s="9" customFormat="1" ht="21" customHeight="1" x14ac:dyDescent="0.2">
      <c r="A148" s="403" t="s">
        <v>109</v>
      </c>
      <c r="B148" s="357"/>
      <c r="C148" s="358"/>
      <c r="D148" s="356" t="s">
        <v>29</v>
      </c>
      <c r="E148" s="357">
        <v>10</v>
      </c>
      <c r="F148" s="356">
        <v>1</v>
      </c>
      <c r="G148" s="386">
        <v>10</v>
      </c>
      <c r="H148" s="352"/>
      <c r="I148" s="387"/>
      <c r="J148" s="387"/>
      <c r="K148" s="387"/>
      <c r="L148" s="387"/>
      <c r="M148" s="400"/>
      <c r="N148" s="409"/>
      <c r="O148" s="387"/>
      <c r="P148" s="387"/>
      <c r="Q148" s="391"/>
      <c r="R148" s="386"/>
      <c r="S148" s="387"/>
      <c r="T148" s="387">
        <v>10</v>
      </c>
      <c r="U148" s="391"/>
      <c r="V148" s="386"/>
      <c r="W148" s="387"/>
      <c r="X148" s="352"/>
      <c r="Y148" s="352"/>
      <c r="Z148" s="12"/>
      <c r="AA148" s="12"/>
      <c r="AB148" s="12"/>
      <c r="AC148" s="12"/>
    </row>
    <row r="149" spans="1:29" s="9" customFormat="1" ht="12.75" customHeight="1" thickBot="1" x14ac:dyDescent="0.25">
      <c r="A149" s="404" t="s">
        <v>181</v>
      </c>
      <c r="B149" s="411"/>
      <c r="C149" s="402"/>
      <c r="D149" s="412" t="s">
        <v>29</v>
      </c>
      <c r="E149" s="411">
        <v>20</v>
      </c>
      <c r="F149" s="412">
        <v>2</v>
      </c>
      <c r="G149" s="379">
        <v>20</v>
      </c>
      <c r="H149" s="385"/>
      <c r="I149" s="384"/>
      <c r="J149" s="384"/>
      <c r="K149" s="384"/>
      <c r="L149" s="384"/>
      <c r="M149" s="401"/>
      <c r="N149" s="410"/>
      <c r="O149" s="384"/>
      <c r="P149" s="384"/>
      <c r="Q149" s="398"/>
      <c r="R149" s="379"/>
      <c r="S149" s="384"/>
      <c r="T149" s="384">
        <v>20</v>
      </c>
      <c r="U149" s="398"/>
      <c r="V149" s="379"/>
      <c r="W149" s="384"/>
      <c r="X149" s="385"/>
      <c r="Y149" s="385"/>
      <c r="Z149" s="12"/>
      <c r="AA149" s="12"/>
      <c r="AB149" s="12"/>
      <c r="AC149" s="12"/>
    </row>
    <row r="150" spans="1:29" s="9" customFormat="1" ht="10.5" customHeight="1" x14ac:dyDescent="0.2">
      <c r="A150" s="65" t="s">
        <v>110</v>
      </c>
      <c r="B150" s="40"/>
      <c r="C150" s="41"/>
      <c r="D150" s="39"/>
      <c r="E150" s="40">
        <f>SUM(E151:E156)</f>
        <v>155</v>
      </c>
      <c r="F150" s="39">
        <f>SUM(F151:F156)</f>
        <v>19</v>
      </c>
      <c r="G150" s="8">
        <f>SUM(G151:G156)</f>
        <v>20</v>
      </c>
      <c r="H150" s="64"/>
      <c r="I150" s="7">
        <f>SUM(I151:I156)</f>
        <v>135</v>
      </c>
      <c r="J150" s="7"/>
      <c r="K150" s="7"/>
      <c r="L150" s="7"/>
      <c r="M150" s="80"/>
      <c r="N150" s="63"/>
      <c r="O150" s="7"/>
      <c r="P150" s="7"/>
      <c r="Q150" s="22"/>
      <c r="R150" s="8"/>
      <c r="S150" s="7"/>
      <c r="T150" s="7"/>
      <c r="U150" s="22">
        <f>SUM(U151:U156)</f>
        <v>25</v>
      </c>
      <c r="V150" s="8">
        <f>SUM(V151:V156)</f>
        <v>20</v>
      </c>
      <c r="W150" s="7">
        <f>SUM(W151:W156)</f>
        <v>95</v>
      </c>
      <c r="X150" s="64"/>
      <c r="Y150" s="64">
        <f>SUM(Y151:Y156)</f>
        <v>15</v>
      </c>
      <c r="Z150" s="12"/>
      <c r="AA150" s="12"/>
      <c r="AB150" s="12"/>
      <c r="AC150" s="12"/>
    </row>
    <row r="151" spans="1:29" s="9" customFormat="1" ht="12.75" customHeight="1" x14ac:dyDescent="0.2">
      <c r="A151" s="403" t="s">
        <v>111</v>
      </c>
      <c r="B151" s="357"/>
      <c r="C151" s="358"/>
      <c r="D151" s="356" t="s">
        <v>29</v>
      </c>
      <c r="E151" s="357">
        <v>25</v>
      </c>
      <c r="F151" s="356">
        <v>2</v>
      </c>
      <c r="G151" s="386"/>
      <c r="H151" s="352"/>
      <c r="I151" s="387">
        <v>25</v>
      </c>
      <c r="J151" s="387"/>
      <c r="K151" s="387"/>
      <c r="L151" s="387"/>
      <c r="M151" s="400"/>
      <c r="N151" s="409"/>
      <c r="O151" s="387"/>
      <c r="P151" s="387"/>
      <c r="Q151" s="391"/>
      <c r="R151" s="386"/>
      <c r="S151" s="387"/>
      <c r="T151" s="387"/>
      <c r="U151" s="391">
        <v>25</v>
      </c>
      <c r="V151" s="386"/>
      <c r="W151" s="387"/>
      <c r="X151" s="352"/>
      <c r="Y151" s="352"/>
      <c r="Z151" s="12"/>
      <c r="AA151" s="12"/>
      <c r="AB151" s="12"/>
      <c r="AC151" s="12"/>
    </row>
    <row r="152" spans="1:29" s="9" customFormat="1" ht="12.75" customHeight="1" x14ac:dyDescent="0.2">
      <c r="A152" s="403" t="s">
        <v>112</v>
      </c>
      <c r="B152" s="357"/>
      <c r="C152" s="358" t="s">
        <v>29</v>
      </c>
      <c r="D152" s="356"/>
      <c r="E152" s="357">
        <v>35</v>
      </c>
      <c r="F152" s="356">
        <v>5</v>
      </c>
      <c r="G152" s="386"/>
      <c r="H152" s="352"/>
      <c r="I152" s="387">
        <v>35</v>
      </c>
      <c r="J152" s="387"/>
      <c r="K152" s="387"/>
      <c r="L152" s="387"/>
      <c r="M152" s="400"/>
      <c r="N152" s="409"/>
      <c r="O152" s="387"/>
      <c r="P152" s="387"/>
      <c r="Q152" s="391"/>
      <c r="R152" s="386"/>
      <c r="S152" s="387"/>
      <c r="T152" s="387"/>
      <c r="U152" s="391"/>
      <c r="V152" s="386"/>
      <c r="W152" s="387">
        <v>35</v>
      </c>
      <c r="X152" s="352"/>
      <c r="Y152" s="352"/>
      <c r="Z152" s="12"/>
      <c r="AA152" s="12"/>
      <c r="AB152" s="12"/>
      <c r="AC152" s="12"/>
    </row>
    <row r="153" spans="1:29" s="9" customFormat="1" ht="12.75" customHeight="1" x14ac:dyDescent="0.2">
      <c r="A153" s="403" t="s">
        <v>113</v>
      </c>
      <c r="B153" s="357"/>
      <c r="C153" s="358" t="s">
        <v>29</v>
      </c>
      <c r="D153" s="356"/>
      <c r="E153" s="357">
        <v>30</v>
      </c>
      <c r="F153" s="356">
        <v>5</v>
      </c>
      <c r="G153" s="386"/>
      <c r="H153" s="352"/>
      <c r="I153" s="387">
        <v>30</v>
      </c>
      <c r="J153" s="387"/>
      <c r="K153" s="387"/>
      <c r="L153" s="387"/>
      <c r="M153" s="400"/>
      <c r="N153" s="409"/>
      <c r="O153" s="387"/>
      <c r="P153" s="387"/>
      <c r="Q153" s="391"/>
      <c r="R153" s="386"/>
      <c r="S153" s="387"/>
      <c r="T153" s="387"/>
      <c r="U153" s="391"/>
      <c r="V153" s="386"/>
      <c r="W153" s="387">
        <v>30</v>
      </c>
      <c r="X153" s="352"/>
      <c r="Y153" s="352"/>
      <c r="Z153" s="12"/>
      <c r="AA153" s="12"/>
      <c r="AB153" s="12"/>
      <c r="AC153" s="12"/>
    </row>
    <row r="154" spans="1:29" s="9" customFormat="1" ht="12.75" customHeight="1" x14ac:dyDescent="0.2">
      <c r="A154" s="630" t="s">
        <v>114</v>
      </c>
      <c r="B154" s="641"/>
      <c r="C154" s="529" t="s">
        <v>29</v>
      </c>
      <c r="D154" s="525" t="s">
        <v>29</v>
      </c>
      <c r="E154" s="641">
        <v>35</v>
      </c>
      <c r="F154" s="356">
        <v>1</v>
      </c>
      <c r="G154" s="635">
        <v>20</v>
      </c>
      <c r="H154" s="609"/>
      <c r="I154" s="547">
        <v>15</v>
      </c>
      <c r="J154" s="547"/>
      <c r="K154" s="547"/>
      <c r="L154" s="547"/>
      <c r="M154" s="729"/>
      <c r="N154" s="731"/>
      <c r="O154" s="547"/>
      <c r="P154" s="547"/>
      <c r="Q154" s="608"/>
      <c r="R154" s="635"/>
      <c r="S154" s="547"/>
      <c r="T154" s="547"/>
      <c r="U154" s="608"/>
      <c r="V154" s="635">
        <v>20</v>
      </c>
      <c r="W154" s="547"/>
      <c r="X154" s="609"/>
      <c r="Y154" s="609">
        <v>15</v>
      </c>
      <c r="Z154" s="12"/>
      <c r="AA154" s="12"/>
      <c r="AB154" s="12"/>
      <c r="AC154" s="12"/>
    </row>
    <row r="155" spans="1:29" s="9" customFormat="1" ht="9.75" customHeight="1" x14ac:dyDescent="0.2">
      <c r="A155" s="724"/>
      <c r="B155" s="725"/>
      <c r="C155" s="726"/>
      <c r="D155" s="727"/>
      <c r="E155" s="725"/>
      <c r="F155" s="354">
        <v>2</v>
      </c>
      <c r="G155" s="695"/>
      <c r="H155" s="548"/>
      <c r="I155" s="546"/>
      <c r="J155" s="546"/>
      <c r="K155" s="546"/>
      <c r="L155" s="546"/>
      <c r="M155" s="730"/>
      <c r="N155" s="732"/>
      <c r="O155" s="546"/>
      <c r="P155" s="546"/>
      <c r="Q155" s="607"/>
      <c r="R155" s="695"/>
      <c r="S155" s="546"/>
      <c r="T155" s="546"/>
      <c r="U155" s="607"/>
      <c r="V155" s="695"/>
      <c r="W155" s="546"/>
      <c r="X155" s="548"/>
      <c r="Y155" s="548"/>
      <c r="Z155" s="12"/>
      <c r="AA155" s="12"/>
      <c r="AB155" s="12"/>
      <c r="AC155" s="12"/>
    </row>
    <row r="156" spans="1:29" s="9" customFormat="1" ht="12.75" customHeight="1" thickBot="1" x14ac:dyDescent="0.25">
      <c r="A156" s="404" t="s">
        <v>115</v>
      </c>
      <c r="B156" s="411"/>
      <c r="C156" s="402" t="s">
        <v>29</v>
      </c>
      <c r="D156" s="412"/>
      <c r="E156" s="411">
        <v>30</v>
      </c>
      <c r="F156" s="412">
        <v>4</v>
      </c>
      <c r="G156" s="379"/>
      <c r="H156" s="385"/>
      <c r="I156" s="384">
        <v>30</v>
      </c>
      <c r="J156" s="384"/>
      <c r="K156" s="384"/>
      <c r="L156" s="384"/>
      <c r="M156" s="401"/>
      <c r="N156" s="410"/>
      <c r="O156" s="384"/>
      <c r="P156" s="384"/>
      <c r="Q156" s="398"/>
      <c r="R156" s="379"/>
      <c r="S156" s="384"/>
      <c r="T156" s="384"/>
      <c r="U156" s="398"/>
      <c r="V156" s="379"/>
      <c r="W156" s="384">
        <v>30</v>
      </c>
      <c r="X156" s="385"/>
      <c r="Y156" s="385"/>
      <c r="Z156" s="12"/>
      <c r="AA156" s="12"/>
      <c r="AB156" s="12"/>
      <c r="AC156" s="12"/>
    </row>
    <row r="157" spans="1:29" s="9" customFormat="1" ht="12" customHeight="1" x14ac:dyDescent="0.25">
      <c r="A157" s="407" t="s">
        <v>143</v>
      </c>
      <c r="B157" s="366"/>
      <c r="C157" s="367"/>
      <c r="D157" s="373"/>
      <c r="E157" s="366">
        <f>SUM(E124,E128,E131,E133,E137,E142,E150)</f>
        <v>535</v>
      </c>
      <c r="F157" s="373"/>
      <c r="G157" s="366">
        <f>SUM(G128,G131,G133,G137,G142,G150)</f>
        <v>255</v>
      </c>
      <c r="H157" s="158"/>
      <c r="I157" s="367">
        <f>SUM(I124,I128,I131,I150)</f>
        <v>280</v>
      </c>
      <c r="J157" s="367"/>
      <c r="K157" s="367"/>
      <c r="L157" s="367"/>
      <c r="M157" s="373"/>
      <c r="N157" s="699"/>
      <c r="O157" s="700"/>
      <c r="P157" s="581"/>
      <c r="Q157" s="582"/>
      <c r="R157" s="593">
        <f>SUM(R124:S124,R128:S128,R133:S133,R137:S137,R142:S142,R150:S150)</f>
        <v>125</v>
      </c>
      <c r="S157" s="594"/>
      <c r="T157" s="594">
        <f>SUM(T124:U124,T128:U128,T131:U131,T133:U133,T142:U142,T150:U150)</f>
        <v>280</v>
      </c>
      <c r="U157" s="606"/>
      <c r="V157" s="593">
        <f>SUM(V124:W124,V128:W128,V131:W131,V137:W137,V142:W142,V150:W150)</f>
        <v>115</v>
      </c>
      <c r="W157" s="594"/>
      <c r="X157" s="720">
        <f>SUM(X124:Y124,X128:Y128,X131:Y131,X137:Y137,X142:Y142,X150:Y150)</f>
        <v>15</v>
      </c>
      <c r="Y157" s="720"/>
      <c r="Z157" s="12"/>
      <c r="AA157" s="12"/>
      <c r="AB157" s="12"/>
      <c r="AC157" s="12"/>
    </row>
    <row r="158" spans="1:29" s="9" customFormat="1" ht="12" customHeight="1" thickBot="1" x14ac:dyDescent="0.3">
      <c r="A158" s="426" t="s">
        <v>144</v>
      </c>
      <c r="B158" s="427"/>
      <c r="C158" s="428"/>
      <c r="D158" s="429"/>
      <c r="E158" s="427"/>
      <c r="F158" s="429">
        <f>SUM(F124,F128,F131,F133,F137,F142,F150)</f>
        <v>54</v>
      </c>
      <c r="G158" s="427"/>
      <c r="H158" s="430"/>
      <c r="I158" s="428"/>
      <c r="J158" s="428"/>
      <c r="K158" s="428"/>
      <c r="L158" s="428"/>
      <c r="M158" s="429"/>
      <c r="N158" s="715"/>
      <c r="O158" s="663"/>
      <c r="P158" s="721"/>
      <c r="Q158" s="722"/>
      <c r="R158" s="663">
        <f>SUM(F125,F134:F136,F138:F141,F143)</f>
        <v>11</v>
      </c>
      <c r="S158" s="664"/>
      <c r="T158" s="664">
        <f>SUM(F126,F127,F129:F130,F132,F144:F149,F151)</f>
        <v>26</v>
      </c>
      <c r="U158" s="665"/>
      <c r="V158" s="663">
        <f>SUM(F152,F153,F154,F156)</f>
        <v>15</v>
      </c>
      <c r="W158" s="664"/>
      <c r="X158" s="723">
        <f>SUM(F146)</f>
        <v>2</v>
      </c>
      <c r="Y158" s="723"/>
      <c r="Z158" s="12"/>
      <c r="AA158" s="12"/>
      <c r="AB158" s="12"/>
      <c r="AC158" s="12"/>
    </row>
    <row r="159" spans="1:29" s="9" customFormat="1" ht="12" customHeight="1" thickBot="1" x14ac:dyDescent="0.3">
      <c r="A159" s="444"/>
      <c r="B159" s="445"/>
      <c r="C159" s="445"/>
      <c r="D159" s="445"/>
      <c r="E159" s="445"/>
      <c r="F159" s="445"/>
      <c r="G159" s="445"/>
      <c r="H159" s="446"/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7"/>
      <c r="Y159" s="447"/>
      <c r="Z159" s="12"/>
      <c r="AA159" s="12"/>
      <c r="AB159" s="12"/>
      <c r="AC159" s="12"/>
    </row>
    <row r="160" spans="1:29" s="9" customFormat="1" ht="12" customHeight="1" x14ac:dyDescent="0.2">
      <c r="A160" s="431" t="s">
        <v>159</v>
      </c>
      <c r="B160" s="432"/>
      <c r="C160" s="433"/>
      <c r="D160" s="431"/>
      <c r="E160" s="366">
        <f>SUM(E64,E157)</f>
        <v>1530</v>
      </c>
      <c r="F160" s="373"/>
      <c r="G160" s="366"/>
      <c r="H160" s="367"/>
      <c r="I160" s="367"/>
      <c r="J160" s="367"/>
      <c r="K160" s="367"/>
      <c r="L160" s="367"/>
      <c r="M160" s="373"/>
      <c r="N160" s="593">
        <f>SUM(N64)</f>
        <v>300</v>
      </c>
      <c r="O160" s="594"/>
      <c r="P160" s="594">
        <f>SUM(P64)</f>
        <v>300</v>
      </c>
      <c r="Q160" s="606"/>
      <c r="R160" s="593">
        <f>SUM(R64,R157)</f>
        <v>305</v>
      </c>
      <c r="S160" s="594"/>
      <c r="T160" s="594">
        <f>SUM(T64,T157)</f>
        <v>310</v>
      </c>
      <c r="U160" s="606"/>
      <c r="V160" s="593">
        <f>SUM(V64,V157)</f>
        <v>160</v>
      </c>
      <c r="W160" s="594"/>
      <c r="X160" s="594">
        <f>SUM(X64,X157)</f>
        <v>155</v>
      </c>
      <c r="Y160" s="594"/>
      <c r="Z160" s="12"/>
      <c r="AA160" s="12"/>
      <c r="AB160" s="12"/>
      <c r="AC160" s="12"/>
    </row>
    <row r="161" spans="1:29" s="9" customFormat="1" ht="12" customHeight="1" x14ac:dyDescent="0.2">
      <c r="A161" s="160" t="s">
        <v>193</v>
      </c>
      <c r="B161" s="161"/>
      <c r="C161" s="162"/>
      <c r="D161" s="160"/>
      <c r="E161" s="382">
        <v>150</v>
      </c>
      <c r="F161" s="381"/>
      <c r="G161" s="382"/>
      <c r="H161" s="380"/>
      <c r="I161" s="380"/>
      <c r="J161" s="380"/>
      <c r="K161" s="380"/>
      <c r="L161" s="380"/>
      <c r="M161" s="381"/>
      <c r="N161" s="563"/>
      <c r="O161" s="564"/>
      <c r="P161" s="565"/>
      <c r="Q161" s="566"/>
      <c r="R161" s="563"/>
      <c r="S161" s="564"/>
      <c r="T161" s="565"/>
      <c r="U161" s="566"/>
      <c r="V161" s="563">
        <v>50</v>
      </c>
      <c r="W161" s="564"/>
      <c r="X161" s="565">
        <v>100</v>
      </c>
      <c r="Y161" s="564"/>
      <c r="Z161" s="12"/>
      <c r="AA161" s="12"/>
      <c r="AB161" s="12"/>
      <c r="AC161" s="12"/>
    </row>
    <row r="162" spans="1:29" s="9" customFormat="1" ht="12" customHeight="1" thickBot="1" x14ac:dyDescent="0.3">
      <c r="A162" s="163" t="s">
        <v>156</v>
      </c>
      <c r="B162" s="164"/>
      <c r="C162" s="165"/>
      <c r="D162" s="163"/>
      <c r="E162" s="359"/>
      <c r="F162" s="365">
        <f>SUM(F67,F158)</f>
        <v>170</v>
      </c>
      <c r="G162" s="359"/>
      <c r="H162" s="166"/>
      <c r="I162" s="360"/>
      <c r="J162" s="360"/>
      <c r="K162" s="360"/>
      <c r="L162" s="360"/>
      <c r="M162" s="365"/>
      <c r="N162" s="530">
        <f>SUM(N67)</f>
        <v>30</v>
      </c>
      <c r="O162" s="531"/>
      <c r="P162" s="531">
        <f>SUM(P67,P158)</f>
        <v>30</v>
      </c>
      <c r="Q162" s="571"/>
      <c r="R162" s="530">
        <f>SUM(R67,R158)</f>
        <v>30</v>
      </c>
      <c r="S162" s="531"/>
      <c r="T162" s="531">
        <f>SUM(T67,T158)</f>
        <v>30</v>
      </c>
      <c r="U162" s="571"/>
      <c r="V162" s="530">
        <f>SUM(V67,V158)</f>
        <v>24</v>
      </c>
      <c r="W162" s="531"/>
      <c r="X162" s="516">
        <f>SUM(X67,X158)</f>
        <v>26</v>
      </c>
      <c r="Y162" s="516"/>
      <c r="Z162" s="12"/>
      <c r="AA162" s="12"/>
      <c r="AB162" s="12"/>
      <c r="AC162" s="12"/>
    </row>
    <row r="163" spans="1:29" s="9" customFormat="1" ht="12" customHeight="1" x14ac:dyDescent="0.25">
      <c r="A163" s="99" t="s">
        <v>154</v>
      </c>
      <c r="B163" s="96"/>
      <c r="C163" s="97"/>
      <c r="D163" s="98"/>
      <c r="E163" s="340"/>
      <c r="F163" s="88">
        <v>23</v>
      </c>
      <c r="G163" s="340"/>
      <c r="H163" s="91"/>
      <c r="I163" s="92"/>
      <c r="J163" s="92"/>
      <c r="K163" s="92"/>
      <c r="L163" s="92"/>
      <c r="M163" s="88"/>
      <c r="N163" s="522"/>
      <c r="O163" s="523"/>
      <c r="P163" s="587"/>
      <c r="Q163" s="588"/>
      <c r="R163" s="522"/>
      <c r="S163" s="523"/>
      <c r="T163" s="587"/>
      <c r="U163" s="588"/>
      <c r="V163" s="522"/>
      <c r="W163" s="523"/>
      <c r="X163" s="520"/>
      <c r="Y163" s="521"/>
      <c r="Z163" s="12"/>
      <c r="AA163" s="12"/>
      <c r="AB163" s="12"/>
      <c r="AC163" s="12"/>
    </row>
    <row r="164" spans="1:29" s="9" customFormat="1" ht="12" customHeight="1" x14ac:dyDescent="0.25">
      <c r="A164" s="95" t="s">
        <v>155</v>
      </c>
      <c r="B164" s="89"/>
      <c r="C164" s="94"/>
      <c r="D164" s="95"/>
      <c r="E164" s="405"/>
      <c r="F164" s="86">
        <f>SUM(F158)</f>
        <v>54</v>
      </c>
      <c r="G164" s="405"/>
      <c r="H164" s="87"/>
      <c r="I164" s="85"/>
      <c r="J164" s="85"/>
      <c r="K164" s="85"/>
      <c r="L164" s="85"/>
      <c r="M164" s="86"/>
      <c r="N164" s="678"/>
      <c r="O164" s="679"/>
      <c r="P164" s="589"/>
      <c r="Q164" s="590"/>
      <c r="R164" s="678"/>
      <c r="S164" s="679"/>
      <c r="T164" s="589"/>
      <c r="U164" s="590"/>
      <c r="V164" s="678"/>
      <c r="W164" s="679"/>
      <c r="X164" s="680"/>
      <c r="Y164" s="681"/>
      <c r="Z164" s="12"/>
      <c r="AA164" s="12"/>
      <c r="AB164" s="12"/>
      <c r="AC164" s="12"/>
    </row>
    <row r="165" spans="1:29" s="9" customFormat="1" ht="12" customHeight="1" x14ac:dyDescent="0.2">
      <c r="A165" s="100" t="s">
        <v>197</v>
      </c>
      <c r="B165" s="710"/>
      <c r="C165" s="575"/>
      <c r="D165" s="591"/>
      <c r="E165" s="578">
        <v>90</v>
      </c>
      <c r="F165" s="90">
        <v>4</v>
      </c>
      <c r="G165" s="710">
        <v>30</v>
      </c>
      <c r="H165" s="712"/>
      <c r="I165" s="575">
        <v>60</v>
      </c>
      <c r="J165" s="575"/>
      <c r="K165" s="575"/>
      <c r="L165" s="575"/>
      <c r="M165" s="591"/>
      <c r="N165" s="577"/>
      <c r="O165" s="578"/>
      <c r="P165" s="583"/>
      <c r="Q165" s="584"/>
      <c r="R165" s="577"/>
      <c r="S165" s="578"/>
      <c r="T165" s="583"/>
      <c r="U165" s="584"/>
      <c r="V165" s="577">
        <v>45</v>
      </c>
      <c r="W165" s="578"/>
      <c r="X165" s="672">
        <v>45</v>
      </c>
      <c r="Y165" s="673"/>
      <c r="Z165" s="12"/>
      <c r="AA165" s="12"/>
      <c r="AB165" s="12"/>
      <c r="AC165" s="12"/>
    </row>
    <row r="166" spans="1:29" s="9" customFormat="1" ht="12" customHeight="1" x14ac:dyDescent="0.2">
      <c r="A166" s="247"/>
      <c r="B166" s="711"/>
      <c r="C166" s="576"/>
      <c r="D166" s="592"/>
      <c r="E166" s="580"/>
      <c r="F166" s="248">
        <v>4</v>
      </c>
      <c r="G166" s="711"/>
      <c r="H166" s="713"/>
      <c r="I166" s="576"/>
      <c r="J166" s="576"/>
      <c r="K166" s="576"/>
      <c r="L166" s="576"/>
      <c r="M166" s="592"/>
      <c r="N166" s="579"/>
      <c r="O166" s="580"/>
      <c r="P166" s="585"/>
      <c r="Q166" s="586"/>
      <c r="R166" s="579"/>
      <c r="S166" s="580"/>
      <c r="T166" s="585"/>
      <c r="U166" s="586"/>
      <c r="V166" s="579"/>
      <c r="W166" s="580"/>
      <c r="X166" s="674"/>
      <c r="Y166" s="675"/>
      <c r="Z166" s="12"/>
      <c r="AA166" s="12"/>
      <c r="AB166" s="12"/>
      <c r="AC166" s="12"/>
    </row>
    <row r="167" spans="1:29" s="9" customFormat="1" ht="12" customHeight="1" thickBot="1" x14ac:dyDescent="0.3">
      <c r="A167" s="434" t="s">
        <v>179</v>
      </c>
      <c r="B167" s="435"/>
      <c r="C167" s="436"/>
      <c r="D167" s="437"/>
      <c r="E167" s="435">
        <v>30</v>
      </c>
      <c r="F167" s="437">
        <v>2</v>
      </c>
      <c r="G167" s="435">
        <v>30</v>
      </c>
      <c r="H167" s="438"/>
      <c r="I167" s="436"/>
      <c r="J167" s="436"/>
      <c r="K167" s="436"/>
      <c r="L167" s="436"/>
      <c r="M167" s="437"/>
      <c r="N167" s="439"/>
      <c r="O167" s="435"/>
      <c r="P167" s="440"/>
      <c r="Q167" s="441"/>
      <c r="R167" s="439"/>
      <c r="S167" s="435"/>
      <c r="T167" s="440"/>
      <c r="U167" s="441"/>
      <c r="V167" s="708">
        <v>30</v>
      </c>
      <c r="W167" s="709"/>
      <c r="X167" s="442"/>
      <c r="Y167" s="443"/>
      <c r="Z167" s="12"/>
      <c r="AA167" s="12"/>
      <c r="AB167" s="12"/>
      <c r="AC167" s="12"/>
    </row>
    <row r="168" spans="1:29" s="9" customFormat="1" ht="12" customHeight="1" x14ac:dyDescent="0.25">
      <c r="A168" s="244" t="s">
        <v>157</v>
      </c>
      <c r="B168" s="250"/>
      <c r="C168" s="251"/>
      <c r="D168" s="244"/>
      <c r="E168" s="406">
        <f>SUM(E65,E160,E165,E167)</f>
        <v>1850</v>
      </c>
      <c r="F168" s="372"/>
      <c r="G168" s="406"/>
      <c r="H168" s="245"/>
      <c r="I168" s="371"/>
      <c r="J168" s="371"/>
      <c r="K168" s="371"/>
      <c r="L168" s="371"/>
      <c r="M168" s="372"/>
      <c r="N168" s="699">
        <f>SUM(N160)</f>
        <v>300</v>
      </c>
      <c r="O168" s="700"/>
      <c r="P168" s="581">
        <f>SUM(P160)</f>
        <v>300</v>
      </c>
      <c r="Q168" s="582"/>
      <c r="R168" s="699">
        <f>SUM(R160)</f>
        <v>305</v>
      </c>
      <c r="S168" s="700"/>
      <c r="T168" s="581">
        <f>SUM(T160)</f>
        <v>310</v>
      </c>
      <c r="U168" s="582"/>
      <c r="V168" s="699">
        <f>SUM(V65,V160,V165,V167)</f>
        <v>285</v>
      </c>
      <c r="W168" s="700"/>
      <c r="X168" s="706">
        <f>SUM(X65,X160,X165)</f>
        <v>320</v>
      </c>
      <c r="Y168" s="504"/>
      <c r="Z168" s="12"/>
      <c r="AA168" s="12"/>
      <c r="AB168" s="12"/>
      <c r="AC168" s="12"/>
    </row>
    <row r="169" spans="1:29" s="9" customFormat="1" ht="12" customHeight="1" x14ac:dyDescent="0.25">
      <c r="A169" s="408" t="s">
        <v>158</v>
      </c>
      <c r="B169" s="167"/>
      <c r="C169" s="168"/>
      <c r="D169" s="408"/>
      <c r="E169" s="361"/>
      <c r="F169" s="364">
        <f>SUM(F162,F165:F166,F167)</f>
        <v>180</v>
      </c>
      <c r="G169" s="361"/>
      <c r="H169" s="159"/>
      <c r="I169" s="363"/>
      <c r="J169" s="363"/>
      <c r="K169" s="363"/>
      <c r="L169" s="363"/>
      <c r="M169" s="364"/>
      <c r="N169" s="563">
        <f>SUM(N162)</f>
        <v>30</v>
      </c>
      <c r="O169" s="564"/>
      <c r="P169" s="565">
        <f>SUM(P162)</f>
        <v>30</v>
      </c>
      <c r="Q169" s="566"/>
      <c r="R169" s="563">
        <f>SUM(R162)</f>
        <v>30</v>
      </c>
      <c r="S169" s="564"/>
      <c r="T169" s="565">
        <f>SUM(T162)</f>
        <v>30</v>
      </c>
      <c r="U169" s="566"/>
      <c r="V169" s="563">
        <f>SUM(V162,F165,F167)</f>
        <v>30</v>
      </c>
      <c r="W169" s="564"/>
      <c r="X169" s="618">
        <f>SUM(X162,F166)</f>
        <v>30</v>
      </c>
      <c r="Y169" s="513"/>
      <c r="Z169" s="12"/>
      <c r="AA169" s="12"/>
      <c r="AB169" s="12"/>
      <c r="AC169" s="12"/>
    </row>
    <row r="170" spans="1:29" s="9" customFormat="1" ht="12" customHeight="1" x14ac:dyDescent="0.25">
      <c r="A170" s="105"/>
      <c r="B170" s="105"/>
      <c r="C170" s="105"/>
      <c r="D170" s="105"/>
      <c r="E170" s="93"/>
      <c r="F170" s="93"/>
      <c r="G170" s="93"/>
      <c r="H170" s="109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108"/>
      <c r="Y170" s="108"/>
      <c r="Z170" s="12"/>
      <c r="AA170" s="12"/>
      <c r="AB170" s="12"/>
      <c r="AC170" s="12"/>
    </row>
    <row r="171" spans="1:29" s="9" customFormat="1" ht="19.5" customHeight="1" x14ac:dyDescent="0.25">
      <c r="A171" s="535" t="s">
        <v>187</v>
      </c>
      <c r="B171" s="535"/>
      <c r="C171" s="535"/>
      <c r="D171" s="535"/>
      <c r="E171" s="535"/>
      <c r="F171" s="535"/>
      <c r="G171" s="535"/>
      <c r="H171" s="535"/>
      <c r="I171" s="535"/>
      <c r="J171" s="535"/>
      <c r="K171" s="535"/>
      <c r="L171" s="535"/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5"/>
      <c r="X171" s="535"/>
      <c r="Y171" s="535"/>
      <c r="Z171" s="12"/>
      <c r="AA171" s="12"/>
      <c r="AB171" s="12"/>
      <c r="AC171" s="12"/>
    </row>
    <row r="172" spans="1:29" s="9" customFormat="1" ht="18.75" customHeight="1" x14ac:dyDescent="0.2">
      <c r="A172" s="534" t="s">
        <v>182</v>
      </c>
      <c r="B172" s="534"/>
      <c r="C172" s="534"/>
      <c r="D172" s="534"/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P172" s="534"/>
      <c r="Q172" s="534"/>
      <c r="R172" s="534"/>
      <c r="S172" s="534"/>
      <c r="T172" s="534"/>
      <c r="U172" s="534"/>
      <c r="V172" s="534"/>
      <c r="W172" s="534"/>
      <c r="X172" s="534"/>
      <c r="Y172" s="534"/>
      <c r="Z172" s="12"/>
      <c r="AA172" s="12"/>
      <c r="AB172" s="12"/>
      <c r="AC172" s="12"/>
    </row>
    <row r="173" spans="1:29" s="9" customFormat="1" ht="27" customHeight="1" x14ac:dyDescent="0.2">
      <c r="A173" s="701" t="s">
        <v>183</v>
      </c>
      <c r="B173" s="717" t="s">
        <v>26</v>
      </c>
      <c r="C173" s="594" t="s">
        <v>0</v>
      </c>
      <c r="D173" s="606"/>
      <c r="E173" s="717" t="s">
        <v>87</v>
      </c>
      <c r="F173" s="696" t="s">
        <v>1</v>
      </c>
      <c r="G173" s="593" t="s">
        <v>116</v>
      </c>
      <c r="H173" s="594"/>
      <c r="I173" s="594"/>
      <c r="J173" s="594"/>
      <c r="K173" s="594"/>
      <c r="L173" s="594"/>
      <c r="M173" s="606"/>
      <c r="N173" s="572" t="s">
        <v>190</v>
      </c>
      <c r="O173" s="573"/>
      <c r="P173" s="573"/>
      <c r="Q173" s="574"/>
      <c r="R173" s="572" t="s">
        <v>191</v>
      </c>
      <c r="S173" s="573"/>
      <c r="T173" s="573"/>
      <c r="U173" s="574"/>
      <c r="V173" s="572" t="s">
        <v>192</v>
      </c>
      <c r="W173" s="573"/>
      <c r="X173" s="573"/>
      <c r="Y173" s="573"/>
      <c r="Z173" s="12"/>
      <c r="AA173" s="12"/>
      <c r="AB173" s="12"/>
      <c r="AC173" s="12"/>
    </row>
    <row r="174" spans="1:29" s="9" customFormat="1" ht="13.5" customHeight="1" x14ac:dyDescent="0.2">
      <c r="A174" s="702"/>
      <c r="B174" s="718"/>
      <c r="C174" s="569" t="s">
        <v>85</v>
      </c>
      <c r="D174" s="570" t="s">
        <v>86</v>
      </c>
      <c r="E174" s="718"/>
      <c r="F174" s="697"/>
      <c r="G174" s="564" t="s">
        <v>3</v>
      </c>
      <c r="H174" s="569" t="s">
        <v>4</v>
      </c>
      <c r="I174" s="569" t="s">
        <v>5</v>
      </c>
      <c r="J174" s="569"/>
      <c r="K174" s="569" t="s">
        <v>7</v>
      </c>
      <c r="L174" s="569" t="s">
        <v>8</v>
      </c>
      <c r="M174" s="570" t="s">
        <v>9</v>
      </c>
      <c r="N174" s="564" t="s">
        <v>88</v>
      </c>
      <c r="O174" s="569"/>
      <c r="P174" s="569" t="s">
        <v>89</v>
      </c>
      <c r="Q174" s="570"/>
      <c r="R174" s="564" t="s">
        <v>90</v>
      </c>
      <c r="S174" s="569"/>
      <c r="T174" s="569" t="s">
        <v>91</v>
      </c>
      <c r="U174" s="570"/>
      <c r="V174" s="564" t="s">
        <v>92</v>
      </c>
      <c r="W174" s="569"/>
      <c r="X174" s="569" t="s">
        <v>117</v>
      </c>
      <c r="Y174" s="569"/>
      <c r="Z174" s="12"/>
      <c r="AA174" s="12"/>
      <c r="AB174" s="12"/>
      <c r="AC174" s="12"/>
    </row>
    <row r="175" spans="1:29" s="9" customFormat="1" ht="16.5" customHeight="1" thickBot="1" x14ac:dyDescent="0.25">
      <c r="A175" s="703"/>
      <c r="B175" s="719"/>
      <c r="C175" s="531"/>
      <c r="D175" s="571"/>
      <c r="E175" s="719"/>
      <c r="F175" s="698"/>
      <c r="G175" s="530"/>
      <c r="H175" s="531"/>
      <c r="I175" s="360" t="s">
        <v>6</v>
      </c>
      <c r="J175" s="360" t="s">
        <v>3</v>
      </c>
      <c r="K175" s="531"/>
      <c r="L175" s="531"/>
      <c r="M175" s="571"/>
      <c r="N175" s="359" t="s">
        <v>19</v>
      </c>
      <c r="O175" s="360" t="s">
        <v>5</v>
      </c>
      <c r="P175" s="360" t="s">
        <v>19</v>
      </c>
      <c r="Q175" s="365" t="s">
        <v>5</v>
      </c>
      <c r="R175" s="359" t="s">
        <v>19</v>
      </c>
      <c r="S175" s="360" t="s">
        <v>5</v>
      </c>
      <c r="T175" s="360" t="s">
        <v>19</v>
      </c>
      <c r="U175" s="365" t="s">
        <v>5</v>
      </c>
      <c r="V175" s="359" t="s">
        <v>19</v>
      </c>
      <c r="W175" s="360" t="s">
        <v>5</v>
      </c>
      <c r="X175" s="360" t="s">
        <v>19</v>
      </c>
      <c r="Y175" s="360" t="s">
        <v>5</v>
      </c>
      <c r="Z175" s="12"/>
      <c r="AA175" s="12"/>
      <c r="AB175" s="12"/>
      <c r="AC175" s="12"/>
    </row>
    <row r="176" spans="1:29" s="9" customFormat="1" ht="12" customHeight="1" x14ac:dyDescent="0.2">
      <c r="A176" s="65" t="s">
        <v>145</v>
      </c>
      <c r="B176" s="40"/>
      <c r="C176" s="41"/>
      <c r="D176" s="39"/>
      <c r="E176" s="40">
        <f>SUM(E177:E179)</f>
        <v>60</v>
      </c>
      <c r="F176" s="39">
        <f>SUM(F177:F179)</f>
        <v>7</v>
      </c>
      <c r="G176" s="8"/>
      <c r="H176" s="64"/>
      <c r="I176" s="7">
        <f>SUM(I177:I179)</f>
        <v>60</v>
      </c>
      <c r="J176" s="7"/>
      <c r="K176" s="7"/>
      <c r="L176" s="7"/>
      <c r="M176" s="80"/>
      <c r="N176" s="63"/>
      <c r="O176" s="7"/>
      <c r="P176" s="7"/>
      <c r="Q176" s="22"/>
      <c r="R176" s="8"/>
      <c r="S176" s="7">
        <f>SUM(S177:S179)</f>
        <v>20</v>
      </c>
      <c r="T176" s="7"/>
      <c r="U176" s="22">
        <f>U178+U179</f>
        <v>40</v>
      </c>
      <c r="V176" s="8"/>
      <c r="W176" s="7"/>
      <c r="X176" s="64"/>
      <c r="Y176" s="64"/>
      <c r="Z176" s="12"/>
      <c r="AA176" s="12"/>
      <c r="AB176" s="12"/>
      <c r="AC176" s="12"/>
    </row>
    <row r="177" spans="1:29" s="9" customFormat="1" ht="12" customHeight="1" x14ac:dyDescent="0.2">
      <c r="A177" s="403" t="s">
        <v>175</v>
      </c>
      <c r="B177" s="357"/>
      <c r="C177" s="358" t="s">
        <v>29</v>
      </c>
      <c r="D177" s="356"/>
      <c r="E177" s="357">
        <v>20</v>
      </c>
      <c r="F177" s="356">
        <v>2</v>
      </c>
      <c r="G177" s="386"/>
      <c r="H177" s="352"/>
      <c r="I177" s="387">
        <v>20</v>
      </c>
      <c r="J177" s="387"/>
      <c r="K177" s="387"/>
      <c r="L177" s="387"/>
      <c r="M177" s="400"/>
      <c r="N177" s="409"/>
      <c r="O177" s="387"/>
      <c r="P177" s="387"/>
      <c r="Q177" s="391"/>
      <c r="R177" s="386"/>
      <c r="S177" s="387">
        <v>20</v>
      </c>
      <c r="T177" s="387"/>
      <c r="U177" s="391"/>
      <c r="V177" s="386"/>
      <c r="W177" s="387"/>
      <c r="X177" s="352"/>
      <c r="Y177" s="352"/>
      <c r="Z177" s="12"/>
      <c r="AA177" s="12"/>
      <c r="AB177" s="12"/>
      <c r="AC177" s="12"/>
    </row>
    <row r="178" spans="1:29" s="9" customFormat="1" ht="12" customHeight="1" x14ac:dyDescent="0.2">
      <c r="A178" s="403" t="s">
        <v>151</v>
      </c>
      <c r="B178" s="357"/>
      <c r="C178" s="358" t="s">
        <v>29</v>
      </c>
      <c r="D178" s="356"/>
      <c r="E178" s="357">
        <v>20</v>
      </c>
      <c r="F178" s="356">
        <v>3</v>
      </c>
      <c r="G178" s="386"/>
      <c r="H178" s="352"/>
      <c r="I178" s="387">
        <v>20</v>
      </c>
      <c r="J178" s="387"/>
      <c r="K178" s="387"/>
      <c r="L178" s="387"/>
      <c r="M178" s="400"/>
      <c r="N178" s="409"/>
      <c r="O178" s="387"/>
      <c r="P178" s="387"/>
      <c r="Q178" s="391"/>
      <c r="R178" s="386"/>
      <c r="S178" s="387"/>
      <c r="T178" s="387"/>
      <c r="U178" s="391">
        <v>20</v>
      </c>
      <c r="V178" s="386"/>
      <c r="W178" s="387"/>
      <c r="X178" s="352"/>
      <c r="Y178" s="352"/>
      <c r="Z178" s="12"/>
      <c r="AA178" s="12"/>
      <c r="AB178" s="12"/>
      <c r="AC178" s="12"/>
    </row>
    <row r="179" spans="1:29" s="9" customFormat="1" ht="12" customHeight="1" thickBot="1" x14ac:dyDescent="0.25">
      <c r="A179" s="404" t="s">
        <v>152</v>
      </c>
      <c r="B179" s="411"/>
      <c r="C179" s="402" t="s">
        <v>29</v>
      </c>
      <c r="D179" s="412"/>
      <c r="E179" s="411">
        <v>20</v>
      </c>
      <c r="F179" s="412">
        <v>2</v>
      </c>
      <c r="G179" s="379"/>
      <c r="H179" s="385"/>
      <c r="I179" s="384">
        <v>20</v>
      </c>
      <c r="J179" s="384"/>
      <c r="K179" s="384"/>
      <c r="L179" s="384"/>
      <c r="M179" s="401"/>
      <c r="N179" s="410"/>
      <c r="O179" s="384"/>
      <c r="P179" s="384"/>
      <c r="Q179" s="398"/>
      <c r="R179" s="379"/>
      <c r="S179" s="384"/>
      <c r="T179" s="384"/>
      <c r="U179" s="398">
        <v>20</v>
      </c>
      <c r="V179" s="379"/>
      <c r="W179" s="384"/>
      <c r="X179" s="385"/>
      <c r="Y179" s="385"/>
      <c r="Z179" s="12"/>
      <c r="AA179" s="12"/>
      <c r="AB179" s="12"/>
      <c r="AC179" s="12"/>
    </row>
    <row r="180" spans="1:29" s="9" customFormat="1" ht="12" customHeight="1" x14ac:dyDescent="0.2">
      <c r="A180" s="65" t="s">
        <v>140</v>
      </c>
      <c r="B180" s="40"/>
      <c r="C180" s="41"/>
      <c r="D180" s="39"/>
      <c r="E180" s="40">
        <f>SUM(E181:E182)</f>
        <v>45</v>
      </c>
      <c r="F180" s="39">
        <f>SUM(F181:F182)</f>
        <v>5</v>
      </c>
      <c r="G180" s="8">
        <f>SUM(G181:G182)</f>
        <v>15</v>
      </c>
      <c r="H180" s="64"/>
      <c r="I180" s="7">
        <f>SUM(I181:I182)</f>
        <v>30</v>
      </c>
      <c r="J180" s="7"/>
      <c r="K180" s="7"/>
      <c r="L180" s="7"/>
      <c r="M180" s="80"/>
      <c r="N180" s="63"/>
      <c r="O180" s="7"/>
      <c r="P180" s="7"/>
      <c r="Q180" s="22"/>
      <c r="R180" s="8"/>
      <c r="S180" s="7"/>
      <c r="T180" s="7">
        <f>SUM(T181:T182)</f>
        <v>15</v>
      </c>
      <c r="U180" s="22">
        <f>SUM(U181:U182)</f>
        <v>30</v>
      </c>
      <c r="V180" s="8"/>
      <c r="W180" s="7"/>
      <c r="X180" s="64"/>
      <c r="Y180" s="64"/>
      <c r="Z180" s="12"/>
      <c r="AA180" s="12"/>
      <c r="AB180" s="12"/>
      <c r="AC180" s="12"/>
    </row>
    <row r="181" spans="1:29" s="9" customFormat="1" ht="13.5" customHeight="1" x14ac:dyDescent="0.2">
      <c r="A181" s="62" t="s">
        <v>149</v>
      </c>
      <c r="B181" s="526"/>
      <c r="C181" s="528"/>
      <c r="D181" s="524" t="s">
        <v>30</v>
      </c>
      <c r="E181" s="526">
        <v>45</v>
      </c>
      <c r="F181" s="32">
        <v>2</v>
      </c>
      <c r="G181" s="624">
        <v>15</v>
      </c>
      <c r="H181" s="549"/>
      <c r="I181" s="625">
        <v>30</v>
      </c>
      <c r="J181" s="625"/>
      <c r="K181" s="625"/>
      <c r="L181" s="625"/>
      <c r="M181" s="668"/>
      <c r="N181" s="704"/>
      <c r="O181" s="625"/>
      <c r="P181" s="625"/>
      <c r="Q181" s="629"/>
      <c r="R181" s="624"/>
      <c r="S181" s="625"/>
      <c r="T181" s="625">
        <v>15</v>
      </c>
      <c r="U181" s="629">
        <v>30</v>
      </c>
      <c r="V181" s="624"/>
      <c r="W181" s="625"/>
      <c r="X181" s="549"/>
      <c r="Y181" s="549"/>
      <c r="Z181" s="12"/>
      <c r="AA181" s="12"/>
      <c r="AB181" s="12"/>
      <c r="AC181" s="12"/>
    </row>
    <row r="182" spans="1:29" s="9" customFormat="1" ht="12.75" customHeight="1" thickBot="1" x14ac:dyDescent="0.25">
      <c r="A182" s="83" t="s">
        <v>150</v>
      </c>
      <c r="B182" s="714"/>
      <c r="C182" s="670"/>
      <c r="D182" s="716"/>
      <c r="E182" s="714"/>
      <c r="F182" s="55">
        <v>3</v>
      </c>
      <c r="G182" s="612"/>
      <c r="H182" s="623"/>
      <c r="I182" s="622"/>
      <c r="J182" s="622"/>
      <c r="K182" s="622"/>
      <c r="L182" s="622"/>
      <c r="M182" s="669"/>
      <c r="N182" s="705"/>
      <c r="O182" s="622"/>
      <c r="P182" s="622"/>
      <c r="Q182" s="659"/>
      <c r="R182" s="612"/>
      <c r="S182" s="622"/>
      <c r="T182" s="622"/>
      <c r="U182" s="659"/>
      <c r="V182" s="612"/>
      <c r="W182" s="622"/>
      <c r="X182" s="623"/>
      <c r="Y182" s="623"/>
      <c r="Z182" s="12"/>
      <c r="AA182" s="12"/>
      <c r="AB182" s="12"/>
      <c r="AC182" s="12"/>
    </row>
    <row r="183" spans="1:29" s="9" customFormat="1" ht="12.75" customHeight="1" x14ac:dyDescent="0.2">
      <c r="A183" s="135" t="s">
        <v>171</v>
      </c>
      <c r="B183" s="119"/>
      <c r="C183" s="120"/>
      <c r="D183" s="121"/>
      <c r="E183" s="138">
        <f>SUM(E184)</f>
        <v>15</v>
      </c>
      <c r="F183" s="137">
        <f>SUM(F184)</f>
        <v>2</v>
      </c>
      <c r="G183" s="102"/>
      <c r="H183" s="139"/>
      <c r="I183" s="103">
        <f>SUM(I184)</f>
        <v>15</v>
      </c>
      <c r="J183" s="103"/>
      <c r="K183" s="103"/>
      <c r="L183" s="103"/>
      <c r="M183" s="140"/>
      <c r="N183" s="141"/>
      <c r="O183" s="103"/>
      <c r="P183" s="103"/>
      <c r="Q183" s="104"/>
      <c r="R183" s="102"/>
      <c r="S183" s="103"/>
      <c r="T183" s="103"/>
      <c r="U183" s="104"/>
      <c r="V183" s="102"/>
      <c r="W183" s="103"/>
      <c r="X183" s="139"/>
      <c r="Y183" s="139">
        <f>SUM(Y184)</f>
        <v>15</v>
      </c>
      <c r="Z183" s="12"/>
      <c r="AA183" s="12"/>
      <c r="AB183" s="12"/>
      <c r="AC183" s="12"/>
    </row>
    <row r="184" spans="1:29" s="9" customFormat="1" ht="12.75" customHeight="1" thickBot="1" x14ac:dyDescent="0.25">
      <c r="A184" s="230" t="s">
        <v>163</v>
      </c>
      <c r="B184" s="226"/>
      <c r="C184" s="227"/>
      <c r="D184" s="228" t="s">
        <v>29</v>
      </c>
      <c r="E184" s="226">
        <v>15</v>
      </c>
      <c r="F184" s="228">
        <v>2</v>
      </c>
      <c r="G184" s="224"/>
      <c r="H184" s="225"/>
      <c r="I184" s="222">
        <v>15</v>
      </c>
      <c r="J184" s="222"/>
      <c r="K184" s="222"/>
      <c r="L184" s="222"/>
      <c r="M184" s="229"/>
      <c r="N184" s="231"/>
      <c r="O184" s="222"/>
      <c r="P184" s="222"/>
      <c r="Q184" s="223"/>
      <c r="R184" s="224"/>
      <c r="S184" s="222"/>
      <c r="T184" s="222"/>
      <c r="U184" s="223"/>
      <c r="V184" s="224"/>
      <c r="W184" s="222"/>
      <c r="X184" s="225"/>
      <c r="Y184" s="225">
        <v>15</v>
      </c>
      <c r="Z184" s="12"/>
      <c r="AA184" s="12"/>
      <c r="AB184" s="12"/>
      <c r="AC184" s="12"/>
    </row>
    <row r="185" spans="1:29" s="9" customFormat="1" ht="12.75" customHeight="1" x14ac:dyDescent="0.2">
      <c r="A185" s="135" t="s">
        <v>169</v>
      </c>
      <c r="B185" s="119"/>
      <c r="C185" s="136"/>
      <c r="D185" s="137"/>
      <c r="E185" s="138">
        <f>SUM(E186:E187)</f>
        <v>60</v>
      </c>
      <c r="F185" s="137">
        <f>SUM(F186:F187)</f>
        <v>6</v>
      </c>
      <c r="G185" s="102"/>
      <c r="H185" s="139"/>
      <c r="I185" s="103">
        <f>SUM(I186:I187)</f>
        <v>60</v>
      </c>
      <c r="J185" s="103"/>
      <c r="K185" s="103"/>
      <c r="L185" s="103"/>
      <c r="M185" s="140"/>
      <c r="N185" s="141"/>
      <c r="O185" s="103"/>
      <c r="P185" s="103"/>
      <c r="Q185" s="104"/>
      <c r="R185" s="102"/>
      <c r="S185" s="103"/>
      <c r="T185" s="103"/>
      <c r="U185" s="104"/>
      <c r="V185" s="102"/>
      <c r="W185" s="103">
        <f>SUM(W186:W187)</f>
        <v>60</v>
      </c>
      <c r="X185" s="117"/>
      <c r="Y185" s="117"/>
      <c r="Z185" s="12"/>
      <c r="AA185" s="12"/>
      <c r="AB185" s="12"/>
      <c r="AC185" s="12"/>
    </row>
    <row r="186" spans="1:29" s="9" customFormat="1" ht="12.75" customHeight="1" x14ac:dyDescent="0.2">
      <c r="A186" s="208" t="s">
        <v>161</v>
      </c>
      <c r="B186" s="193"/>
      <c r="C186" s="194"/>
      <c r="D186" s="195" t="s">
        <v>29</v>
      </c>
      <c r="E186" s="193">
        <v>30</v>
      </c>
      <c r="F186" s="195">
        <v>3</v>
      </c>
      <c r="G186" s="180"/>
      <c r="H186" s="183"/>
      <c r="I186" s="181">
        <v>30</v>
      </c>
      <c r="J186" s="181"/>
      <c r="K186" s="181"/>
      <c r="L186" s="181"/>
      <c r="M186" s="219"/>
      <c r="N186" s="216"/>
      <c r="O186" s="181"/>
      <c r="P186" s="181"/>
      <c r="Q186" s="182"/>
      <c r="R186" s="180"/>
      <c r="S186" s="181"/>
      <c r="T186" s="181"/>
      <c r="U186" s="182"/>
      <c r="V186" s="180"/>
      <c r="W186" s="181">
        <v>30</v>
      </c>
      <c r="X186" s="183"/>
      <c r="Y186" s="183"/>
      <c r="Z186" s="12"/>
      <c r="AA186" s="12"/>
      <c r="AB186" s="12"/>
      <c r="AC186" s="12"/>
    </row>
    <row r="187" spans="1:29" s="9" customFormat="1" ht="12.75" customHeight="1" thickBot="1" x14ac:dyDescent="0.25">
      <c r="A187" s="236" t="s">
        <v>170</v>
      </c>
      <c r="B187" s="119"/>
      <c r="C187" s="120"/>
      <c r="D187" s="121" t="s">
        <v>29</v>
      </c>
      <c r="E187" s="119">
        <v>30</v>
      </c>
      <c r="F187" s="121">
        <v>3</v>
      </c>
      <c r="G187" s="114"/>
      <c r="H187" s="117"/>
      <c r="I187" s="115">
        <v>30</v>
      </c>
      <c r="J187" s="115"/>
      <c r="K187" s="115"/>
      <c r="L187" s="115"/>
      <c r="M187" s="133"/>
      <c r="N187" s="134"/>
      <c r="O187" s="115"/>
      <c r="P187" s="115"/>
      <c r="Q187" s="116"/>
      <c r="R187" s="114"/>
      <c r="S187" s="115"/>
      <c r="T187" s="115"/>
      <c r="U187" s="116"/>
      <c r="V187" s="114"/>
      <c r="W187" s="115">
        <v>30</v>
      </c>
      <c r="X187" s="117"/>
      <c r="Y187" s="117"/>
      <c r="Z187" s="12"/>
      <c r="AA187" s="12"/>
      <c r="AB187" s="12"/>
      <c r="AC187" s="12"/>
    </row>
    <row r="188" spans="1:29" s="9" customFormat="1" ht="12" customHeight="1" x14ac:dyDescent="0.2">
      <c r="A188" s="81" t="s">
        <v>118</v>
      </c>
      <c r="B188" s="125"/>
      <c r="C188" s="101"/>
      <c r="D188" s="129"/>
      <c r="E188" s="125">
        <f>SUM(E189:E194)</f>
        <v>165</v>
      </c>
      <c r="F188" s="129">
        <f>SUM(F189:F194)</f>
        <v>14</v>
      </c>
      <c r="G188" s="125">
        <f>SUM(G189:G194)</f>
        <v>65</v>
      </c>
      <c r="H188" s="101">
        <f>SUM(H189:H194)</f>
        <v>30</v>
      </c>
      <c r="I188" s="101">
        <f>SUM(I189:I194)</f>
        <v>70</v>
      </c>
      <c r="J188" s="101"/>
      <c r="K188" s="101"/>
      <c r="L188" s="101"/>
      <c r="M188" s="129"/>
      <c r="N188" s="125"/>
      <c r="O188" s="101"/>
      <c r="P188" s="101"/>
      <c r="Q188" s="129"/>
      <c r="R188" s="125">
        <f>SUM(R189:R194)</f>
        <v>65</v>
      </c>
      <c r="S188" s="101">
        <f>SUM(S189:S194)</f>
        <v>45</v>
      </c>
      <c r="T188" s="101">
        <f>SUM(T189:T194)</f>
        <v>30</v>
      </c>
      <c r="U188" s="129">
        <f>SUM(U189:U194)</f>
        <v>25</v>
      </c>
      <c r="V188" s="125"/>
      <c r="W188" s="101"/>
      <c r="X188" s="101"/>
      <c r="Y188" s="101"/>
      <c r="Z188" s="12"/>
      <c r="AA188" s="12"/>
      <c r="AB188" s="12"/>
      <c r="AC188" s="12"/>
    </row>
    <row r="189" spans="1:29" s="9" customFormat="1" ht="12" customHeight="1" x14ac:dyDescent="0.2">
      <c r="A189" s="208" t="s">
        <v>119</v>
      </c>
      <c r="B189" s="180"/>
      <c r="C189" s="181" t="s">
        <v>29</v>
      </c>
      <c r="D189" s="182"/>
      <c r="E189" s="180">
        <v>30</v>
      </c>
      <c r="F189" s="182">
        <v>2</v>
      </c>
      <c r="G189" s="180">
        <v>30</v>
      </c>
      <c r="H189" s="181"/>
      <c r="I189" s="181"/>
      <c r="J189" s="181"/>
      <c r="K189" s="181"/>
      <c r="L189" s="181"/>
      <c r="M189" s="182"/>
      <c r="N189" s="180"/>
      <c r="O189" s="181"/>
      <c r="P189" s="181"/>
      <c r="Q189" s="182"/>
      <c r="R189" s="180">
        <v>30</v>
      </c>
      <c r="S189" s="181"/>
      <c r="T189" s="181"/>
      <c r="U189" s="182"/>
      <c r="V189" s="180"/>
      <c r="W189" s="181"/>
      <c r="X189" s="181"/>
      <c r="Y189" s="181"/>
      <c r="Z189" s="12"/>
      <c r="AA189" s="12"/>
      <c r="AB189" s="12"/>
      <c r="AC189" s="12"/>
    </row>
    <row r="190" spans="1:29" s="9" customFormat="1" ht="12" customHeight="1" x14ac:dyDescent="0.2">
      <c r="A190" s="208" t="s">
        <v>120</v>
      </c>
      <c r="B190" s="180"/>
      <c r="C190" s="181"/>
      <c r="D190" s="182" t="s">
        <v>29</v>
      </c>
      <c r="E190" s="180">
        <v>30</v>
      </c>
      <c r="F190" s="182">
        <v>3</v>
      </c>
      <c r="G190" s="180"/>
      <c r="H190" s="328">
        <v>30</v>
      </c>
      <c r="I190" s="181"/>
      <c r="J190" s="181"/>
      <c r="K190" s="181"/>
      <c r="L190" s="181"/>
      <c r="M190" s="182"/>
      <c r="N190" s="180"/>
      <c r="O190" s="181"/>
      <c r="P190" s="181"/>
      <c r="Q190" s="182"/>
      <c r="R190" s="180"/>
      <c r="S190" s="181"/>
      <c r="T190" s="181">
        <v>30</v>
      </c>
      <c r="U190" s="182"/>
      <c r="V190" s="180"/>
      <c r="W190" s="181"/>
      <c r="X190" s="181"/>
      <c r="Y190" s="181"/>
      <c r="Z190" s="12"/>
      <c r="AA190" s="12"/>
      <c r="AB190" s="12"/>
      <c r="AC190" s="12"/>
    </row>
    <row r="191" spans="1:29" s="9" customFormat="1" ht="12" customHeight="1" x14ac:dyDescent="0.2">
      <c r="A191" s="676" t="s">
        <v>121</v>
      </c>
      <c r="B191" s="624"/>
      <c r="C191" s="625" t="s">
        <v>20</v>
      </c>
      <c r="D191" s="629" t="s">
        <v>29</v>
      </c>
      <c r="E191" s="624">
        <v>45</v>
      </c>
      <c r="F191" s="33">
        <v>2</v>
      </c>
      <c r="G191" s="624">
        <v>20</v>
      </c>
      <c r="H191" s="625"/>
      <c r="I191" s="625">
        <v>25</v>
      </c>
      <c r="J191" s="625"/>
      <c r="K191" s="625"/>
      <c r="L191" s="625"/>
      <c r="M191" s="629"/>
      <c r="N191" s="624"/>
      <c r="O191" s="625"/>
      <c r="P191" s="625"/>
      <c r="Q191" s="629"/>
      <c r="R191" s="624">
        <v>20</v>
      </c>
      <c r="S191" s="625"/>
      <c r="T191" s="625"/>
      <c r="U191" s="629">
        <v>25</v>
      </c>
      <c r="V191" s="624"/>
      <c r="W191" s="625"/>
      <c r="X191" s="625"/>
      <c r="Y191" s="625"/>
      <c r="Z191" s="12"/>
      <c r="AA191" s="12"/>
      <c r="AB191" s="12"/>
      <c r="AC191" s="12"/>
    </row>
    <row r="192" spans="1:29" s="9" customFormat="1" ht="12" customHeight="1" x14ac:dyDescent="0.2">
      <c r="A192" s="676"/>
      <c r="B192" s="624"/>
      <c r="C192" s="625"/>
      <c r="D192" s="629"/>
      <c r="E192" s="624"/>
      <c r="F192" s="27">
        <v>2</v>
      </c>
      <c r="G192" s="624"/>
      <c r="H192" s="625"/>
      <c r="I192" s="625"/>
      <c r="J192" s="625"/>
      <c r="K192" s="625"/>
      <c r="L192" s="625"/>
      <c r="M192" s="629"/>
      <c r="N192" s="624"/>
      <c r="O192" s="625"/>
      <c r="P192" s="625"/>
      <c r="Q192" s="629"/>
      <c r="R192" s="624"/>
      <c r="S192" s="625"/>
      <c r="T192" s="625"/>
      <c r="U192" s="629"/>
      <c r="V192" s="624"/>
      <c r="W192" s="625"/>
      <c r="X192" s="625"/>
      <c r="Y192" s="625"/>
      <c r="Z192" s="12"/>
      <c r="AA192" s="12"/>
      <c r="AB192" s="12"/>
      <c r="AC192" s="12"/>
    </row>
    <row r="193" spans="1:29" s="9" customFormat="1" ht="12" customHeight="1" x14ac:dyDescent="0.2">
      <c r="A193" s="676" t="s">
        <v>122</v>
      </c>
      <c r="B193" s="624"/>
      <c r="C193" s="625" t="s">
        <v>30</v>
      </c>
      <c r="D193" s="629"/>
      <c r="E193" s="624">
        <v>60</v>
      </c>
      <c r="F193" s="33">
        <v>1</v>
      </c>
      <c r="G193" s="624">
        <v>15</v>
      </c>
      <c r="H193" s="625"/>
      <c r="I193" s="625">
        <v>45</v>
      </c>
      <c r="J193" s="625"/>
      <c r="K193" s="625"/>
      <c r="L193" s="625"/>
      <c r="M193" s="629"/>
      <c r="N193" s="624"/>
      <c r="O193" s="625"/>
      <c r="P193" s="625"/>
      <c r="Q193" s="629"/>
      <c r="R193" s="624">
        <v>15</v>
      </c>
      <c r="S193" s="625">
        <v>45</v>
      </c>
      <c r="T193" s="625"/>
      <c r="U193" s="629"/>
      <c r="V193" s="624"/>
      <c r="W193" s="625"/>
      <c r="X193" s="625"/>
      <c r="Y193" s="625"/>
      <c r="Z193" s="12"/>
      <c r="AA193" s="12"/>
      <c r="AB193" s="12"/>
      <c r="AC193" s="12"/>
    </row>
    <row r="194" spans="1:29" s="9" customFormat="1" ht="12" customHeight="1" thickBot="1" x14ac:dyDescent="0.25">
      <c r="A194" s="677"/>
      <c r="B194" s="612"/>
      <c r="C194" s="622"/>
      <c r="D194" s="659"/>
      <c r="E194" s="612"/>
      <c r="F194" s="84">
        <v>4</v>
      </c>
      <c r="G194" s="612"/>
      <c r="H194" s="622"/>
      <c r="I194" s="622"/>
      <c r="J194" s="622"/>
      <c r="K194" s="622"/>
      <c r="L194" s="622"/>
      <c r="M194" s="659"/>
      <c r="N194" s="612"/>
      <c r="O194" s="622"/>
      <c r="P194" s="622"/>
      <c r="Q194" s="659"/>
      <c r="R194" s="612"/>
      <c r="S194" s="622"/>
      <c r="T194" s="622"/>
      <c r="U194" s="659"/>
      <c r="V194" s="612"/>
      <c r="W194" s="622"/>
      <c r="X194" s="622"/>
      <c r="Y194" s="622"/>
      <c r="Z194" s="12"/>
      <c r="AA194" s="12"/>
      <c r="AB194" s="12"/>
      <c r="AC194" s="12"/>
    </row>
    <row r="195" spans="1:29" s="9" customFormat="1" ht="14.25" customHeight="1" x14ac:dyDescent="0.2">
      <c r="A195" s="65" t="s">
        <v>123</v>
      </c>
      <c r="B195" s="8"/>
      <c r="C195" s="7"/>
      <c r="D195" s="22"/>
      <c r="E195" s="8">
        <f>SUM(E196:E201)</f>
        <v>190</v>
      </c>
      <c r="F195" s="22">
        <f>SUM(F196:F201)</f>
        <v>20</v>
      </c>
      <c r="G195" s="8">
        <f>SUM(G196:G201)</f>
        <v>20</v>
      </c>
      <c r="H195" s="7"/>
      <c r="I195" s="7">
        <f>SUM(I196:I201)</f>
        <v>170</v>
      </c>
      <c r="J195" s="7"/>
      <c r="K195" s="7"/>
      <c r="L195" s="7"/>
      <c r="M195" s="22"/>
      <c r="N195" s="8"/>
      <c r="O195" s="7"/>
      <c r="P195" s="7"/>
      <c r="Q195" s="22"/>
      <c r="R195" s="8"/>
      <c r="S195" s="7"/>
      <c r="T195" s="7">
        <f>SUM(T196:T201)</f>
        <v>20</v>
      </c>
      <c r="U195" s="22">
        <f>SUM(U196:U201)</f>
        <v>100</v>
      </c>
      <c r="V195" s="8"/>
      <c r="W195" s="7">
        <f>SUM(W196:W201)</f>
        <v>70</v>
      </c>
      <c r="X195" s="7"/>
      <c r="Y195" s="7"/>
      <c r="Z195" s="12"/>
      <c r="AA195" s="12"/>
      <c r="AB195" s="12"/>
      <c r="AC195" s="12"/>
    </row>
    <row r="196" spans="1:29" s="9" customFormat="1" ht="26.25" customHeight="1" x14ac:dyDescent="0.2">
      <c r="A196" s="208" t="s">
        <v>124</v>
      </c>
      <c r="B196" s="180"/>
      <c r="C196" s="387" t="s">
        <v>29</v>
      </c>
      <c r="D196" s="391"/>
      <c r="E196" s="180">
        <v>40</v>
      </c>
      <c r="F196" s="182">
        <v>5</v>
      </c>
      <c r="G196" s="180"/>
      <c r="H196" s="181"/>
      <c r="I196" s="181">
        <v>40</v>
      </c>
      <c r="J196" s="181"/>
      <c r="K196" s="181"/>
      <c r="L196" s="181"/>
      <c r="M196" s="182"/>
      <c r="N196" s="180"/>
      <c r="O196" s="181"/>
      <c r="P196" s="181"/>
      <c r="Q196" s="182"/>
      <c r="R196" s="180"/>
      <c r="S196" s="181"/>
      <c r="T196" s="181"/>
      <c r="U196" s="182"/>
      <c r="V196" s="180"/>
      <c r="W196" s="181">
        <v>40</v>
      </c>
      <c r="X196" s="181"/>
      <c r="Y196" s="181"/>
      <c r="Z196" s="12"/>
      <c r="AA196" s="12"/>
      <c r="AB196" s="12"/>
      <c r="AC196" s="12"/>
    </row>
    <row r="197" spans="1:29" s="9" customFormat="1" ht="12" customHeight="1" x14ac:dyDescent="0.2">
      <c r="A197" s="208" t="s">
        <v>125</v>
      </c>
      <c r="B197" s="180"/>
      <c r="C197" s="387"/>
      <c r="D197" s="391" t="s">
        <v>29</v>
      </c>
      <c r="E197" s="180">
        <v>40</v>
      </c>
      <c r="F197" s="182">
        <v>4</v>
      </c>
      <c r="G197" s="180"/>
      <c r="H197" s="181"/>
      <c r="I197" s="181">
        <v>40</v>
      </c>
      <c r="J197" s="181"/>
      <c r="K197" s="181"/>
      <c r="L197" s="181"/>
      <c r="M197" s="182"/>
      <c r="N197" s="180"/>
      <c r="O197" s="181"/>
      <c r="P197" s="181"/>
      <c r="Q197" s="182"/>
      <c r="R197" s="180"/>
      <c r="S197" s="181"/>
      <c r="T197" s="181"/>
      <c r="U197" s="182">
        <v>40</v>
      </c>
      <c r="V197" s="180"/>
      <c r="W197" s="181"/>
      <c r="X197" s="181"/>
      <c r="Y197" s="181"/>
      <c r="Z197" s="12"/>
      <c r="AA197" s="12"/>
      <c r="AB197" s="12"/>
      <c r="AC197" s="12"/>
    </row>
    <row r="198" spans="1:29" s="9" customFormat="1" ht="12" customHeight="1" x14ac:dyDescent="0.2">
      <c r="A198" s="208" t="s">
        <v>126</v>
      </c>
      <c r="B198" s="180"/>
      <c r="C198" s="387"/>
      <c r="D198" s="391" t="s">
        <v>29</v>
      </c>
      <c r="E198" s="180">
        <v>30</v>
      </c>
      <c r="F198" s="182">
        <v>3</v>
      </c>
      <c r="G198" s="180"/>
      <c r="H198" s="181"/>
      <c r="I198" s="181">
        <v>30</v>
      </c>
      <c r="J198" s="181"/>
      <c r="K198" s="181"/>
      <c r="L198" s="181"/>
      <c r="M198" s="182"/>
      <c r="N198" s="180"/>
      <c r="O198" s="181"/>
      <c r="P198" s="181"/>
      <c r="Q198" s="182"/>
      <c r="R198" s="180"/>
      <c r="S198" s="181"/>
      <c r="T198" s="181"/>
      <c r="U198" s="182">
        <v>30</v>
      </c>
      <c r="V198" s="180"/>
      <c r="W198" s="181"/>
      <c r="X198" s="181"/>
      <c r="Y198" s="181"/>
      <c r="Z198" s="12"/>
      <c r="AA198" s="12"/>
      <c r="AB198" s="12"/>
      <c r="AC198" s="12"/>
    </row>
    <row r="199" spans="1:29" s="9" customFormat="1" ht="12" customHeight="1" x14ac:dyDescent="0.2">
      <c r="A199" s="208" t="s">
        <v>128</v>
      </c>
      <c r="B199" s="180"/>
      <c r="C199" s="387" t="s">
        <v>29</v>
      </c>
      <c r="D199" s="391"/>
      <c r="E199" s="180">
        <v>30</v>
      </c>
      <c r="F199" s="182">
        <v>4</v>
      </c>
      <c r="G199" s="180"/>
      <c r="H199" s="181"/>
      <c r="I199" s="181">
        <v>30</v>
      </c>
      <c r="J199" s="181"/>
      <c r="K199" s="181"/>
      <c r="L199" s="181"/>
      <c r="M199" s="182"/>
      <c r="N199" s="180"/>
      <c r="O199" s="181"/>
      <c r="P199" s="181"/>
      <c r="Q199" s="182"/>
      <c r="R199" s="180"/>
      <c r="S199" s="181"/>
      <c r="T199" s="181"/>
      <c r="U199" s="182"/>
      <c r="V199" s="180"/>
      <c r="W199" s="181">
        <v>30</v>
      </c>
      <c r="X199" s="181"/>
      <c r="Y199" s="181"/>
      <c r="Z199" s="12"/>
      <c r="AA199" s="12"/>
      <c r="AB199" s="12"/>
      <c r="AC199" s="12"/>
    </row>
    <row r="200" spans="1:29" s="9" customFormat="1" ht="12" customHeight="1" x14ac:dyDescent="0.2">
      <c r="A200" s="676" t="s">
        <v>127</v>
      </c>
      <c r="B200" s="624"/>
      <c r="C200" s="625"/>
      <c r="D200" s="629" t="s">
        <v>30</v>
      </c>
      <c r="E200" s="624">
        <v>50</v>
      </c>
      <c r="F200" s="33">
        <v>1</v>
      </c>
      <c r="G200" s="624">
        <v>20</v>
      </c>
      <c r="H200" s="625"/>
      <c r="I200" s="625">
        <v>30</v>
      </c>
      <c r="J200" s="625"/>
      <c r="K200" s="625"/>
      <c r="L200" s="625"/>
      <c r="M200" s="629"/>
      <c r="N200" s="624"/>
      <c r="O200" s="625"/>
      <c r="P200" s="625"/>
      <c r="Q200" s="629"/>
      <c r="R200" s="624"/>
      <c r="S200" s="625"/>
      <c r="T200" s="625">
        <v>20</v>
      </c>
      <c r="U200" s="629">
        <v>30</v>
      </c>
      <c r="V200" s="624"/>
      <c r="W200" s="625"/>
      <c r="X200" s="625"/>
      <c r="Y200" s="625"/>
      <c r="Z200" s="12"/>
      <c r="AA200" s="12"/>
      <c r="AB200" s="12"/>
      <c r="AC200" s="12"/>
    </row>
    <row r="201" spans="1:29" s="9" customFormat="1" ht="12" customHeight="1" thickBot="1" x14ac:dyDescent="0.25">
      <c r="A201" s="677"/>
      <c r="B201" s="612"/>
      <c r="C201" s="622"/>
      <c r="D201" s="659"/>
      <c r="E201" s="612"/>
      <c r="F201" s="84">
        <v>3</v>
      </c>
      <c r="G201" s="612"/>
      <c r="H201" s="622"/>
      <c r="I201" s="622"/>
      <c r="J201" s="622"/>
      <c r="K201" s="622"/>
      <c r="L201" s="622"/>
      <c r="M201" s="659"/>
      <c r="N201" s="612"/>
      <c r="O201" s="622"/>
      <c r="P201" s="622"/>
      <c r="Q201" s="659"/>
      <c r="R201" s="612"/>
      <c r="S201" s="622"/>
      <c r="T201" s="622"/>
      <c r="U201" s="659"/>
      <c r="V201" s="612"/>
      <c r="W201" s="622"/>
      <c r="X201" s="622"/>
      <c r="Y201" s="622"/>
      <c r="Z201" s="12"/>
      <c r="AA201" s="12"/>
      <c r="AB201" s="12"/>
      <c r="AC201" s="12"/>
    </row>
    <row r="202" spans="1:29" s="9" customFormat="1" ht="12" customHeight="1" x14ac:dyDescent="0.25">
      <c r="A202" s="232" t="s">
        <v>143</v>
      </c>
      <c r="B202" s="233"/>
      <c r="C202" s="234"/>
      <c r="D202" s="235"/>
      <c r="E202" s="233">
        <f>SUM(E176,E180,E183,E185,E188,E195)</f>
        <v>535</v>
      </c>
      <c r="F202" s="235"/>
      <c r="G202" s="233">
        <f>SUM(G180,G183,G185,G188,G195,G176)</f>
        <v>100</v>
      </c>
      <c r="H202" s="246">
        <f>+SUM(H189:H194)</f>
        <v>30</v>
      </c>
      <c r="I202" s="234">
        <f>SUM(I176,I180,I183,I185,I188,I195)</f>
        <v>405</v>
      </c>
      <c r="J202" s="234"/>
      <c r="K202" s="234"/>
      <c r="L202" s="234"/>
      <c r="M202" s="235"/>
      <c r="N202" s="682"/>
      <c r="O202" s="683"/>
      <c r="P202" s="686"/>
      <c r="Q202" s="687"/>
      <c r="R202" s="683">
        <f>SUM(R176:S176,R180:S180,R183:S183,R185:S185,R185:S185,R188:S188,R195:S195)</f>
        <v>130</v>
      </c>
      <c r="S202" s="693"/>
      <c r="T202" s="693">
        <f>SUM(T176:U176,T180:U180,T183:U183,T188:U188,T195:U195)</f>
        <v>260</v>
      </c>
      <c r="U202" s="694"/>
      <c r="V202" s="683">
        <f>SUM(V176:W176,V180:W180,V185:W185,V188:W188,V195:W195)</f>
        <v>130</v>
      </c>
      <c r="W202" s="693"/>
      <c r="X202" s="692">
        <f>SUM(X176:Y176,X180:Y180,X183:Y183,X185:Y185,X188:Y188,X195:Y195)</f>
        <v>15</v>
      </c>
      <c r="Y202" s="692"/>
      <c r="Z202" s="12"/>
      <c r="AA202" s="12"/>
      <c r="AB202" s="12"/>
      <c r="AC202" s="12"/>
    </row>
    <row r="203" spans="1:29" s="9" customFormat="1" ht="12" customHeight="1" thickBot="1" x14ac:dyDescent="0.3">
      <c r="A203" s="448" t="s">
        <v>144</v>
      </c>
      <c r="B203" s="449"/>
      <c r="C203" s="450"/>
      <c r="D203" s="451"/>
      <c r="E203" s="449"/>
      <c r="F203" s="451">
        <f>SUM(F176,F180,F183,F185,F188,F195)</f>
        <v>54</v>
      </c>
      <c r="G203" s="449"/>
      <c r="H203" s="452"/>
      <c r="I203" s="450"/>
      <c r="J203" s="450"/>
      <c r="K203" s="450"/>
      <c r="L203" s="450"/>
      <c r="M203" s="451"/>
      <c r="N203" s="684"/>
      <c r="O203" s="685"/>
      <c r="P203" s="688"/>
      <c r="Q203" s="689"/>
      <c r="R203" s="685">
        <f>SUM(F177,F189,F191,F193:F194)</f>
        <v>11</v>
      </c>
      <c r="S203" s="690"/>
      <c r="T203" s="690">
        <f>SUM(F178,F179,F181:F182,F190,F192,F197:F198,F200:F201)</f>
        <v>26</v>
      </c>
      <c r="U203" s="691"/>
      <c r="V203" s="685">
        <f>SUM(F186:F187,F196,F199)</f>
        <v>15</v>
      </c>
      <c r="W203" s="690"/>
      <c r="X203" s="671">
        <f>SUM(F184)</f>
        <v>2</v>
      </c>
      <c r="Y203" s="671"/>
      <c r="Z203" s="12"/>
      <c r="AA203" s="12"/>
      <c r="AB203" s="12"/>
      <c r="AC203" s="12"/>
    </row>
    <row r="204" spans="1:29" s="9" customFormat="1" ht="12" customHeight="1" thickBot="1" x14ac:dyDescent="0.3">
      <c r="A204" s="444"/>
      <c r="B204" s="445"/>
      <c r="C204" s="445"/>
      <c r="D204" s="445"/>
      <c r="E204" s="445"/>
      <c r="F204" s="445"/>
      <c r="G204" s="445"/>
      <c r="H204" s="446"/>
      <c r="I204" s="445"/>
      <c r="J204" s="445"/>
      <c r="K204" s="445"/>
      <c r="L204" s="445"/>
      <c r="M204" s="445"/>
      <c r="N204" s="445"/>
      <c r="O204" s="445"/>
      <c r="P204" s="445"/>
      <c r="Q204" s="445"/>
      <c r="R204" s="445"/>
      <c r="S204" s="445"/>
      <c r="T204" s="445"/>
      <c r="U204" s="445"/>
      <c r="V204" s="445"/>
      <c r="W204" s="445"/>
      <c r="X204" s="447"/>
      <c r="Y204" s="447"/>
      <c r="Z204" s="12"/>
      <c r="AA204" s="12"/>
      <c r="AB204" s="12"/>
      <c r="AC204" s="12"/>
    </row>
    <row r="205" spans="1:29" s="9" customFormat="1" ht="12" customHeight="1" x14ac:dyDescent="0.2">
      <c r="A205" s="431" t="s">
        <v>159</v>
      </c>
      <c r="B205" s="432"/>
      <c r="C205" s="433"/>
      <c r="D205" s="431"/>
      <c r="E205" s="188">
        <f>SUM(E64,E202)</f>
        <v>1530</v>
      </c>
      <c r="F205" s="191"/>
      <c r="G205" s="188"/>
      <c r="H205" s="187"/>
      <c r="I205" s="187"/>
      <c r="J205" s="187"/>
      <c r="K205" s="187"/>
      <c r="L205" s="187"/>
      <c r="M205" s="191"/>
      <c r="N205" s="593">
        <f>SUM(N64)</f>
        <v>300</v>
      </c>
      <c r="O205" s="594"/>
      <c r="P205" s="594">
        <f>SUM(P64)</f>
        <v>300</v>
      </c>
      <c r="Q205" s="606"/>
      <c r="R205" s="593">
        <f>SUM(R64,R202)</f>
        <v>310</v>
      </c>
      <c r="S205" s="594"/>
      <c r="T205" s="594">
        <f>SUM(T64,T202)</f>
        <v>290</v>
      </c>
      <c r="U205" s="606"/>
      <c r="V205" s="593">
        <f>SUM(V64,V202)</f>
        <v>175</v>
      </c>
      <c r="W205" s="594"/>
      <c r="X205" s="594">
        <f>SUM(X64,X202)</f>
        <v>155</v>
      </c>
      <c r="Y205" s="594"/>
      <c r="Z205" s="12"/>
      <c r="AA205" s="12"/>
      <c r="AB205" s="12"/>
      <c r="AC205" s="12"/>
    </row>
    <row r="206" spans="1:29" s="9" customFormat="1" ht="12" customHeight="1" x14ac:dyDescent="0.2">
      <c r="A206" s="160" t="s">
        <v>205</v>
      </c>
      <c r="B206" s="161"/>
      <c r="C206" s="162"/>
      <c r="D206" s="160"/>
      <c r="E206" s="212">
        <v>200</v>
      </c>
      <c r="F206" s="214"/>
      <c r="G206" s="212"/>
      <c r="H206" s="213"/>
      <c r="I206" s="213"/>
      <c r="J206" s="213"/>
      <c r="K206" s="213"/>
      <c r="L206" s="213"/>
      <c r="M206" s="214"/>
      <c r="N206" s="563"/>
      <c r="O206" s="564"/>
      <c r="P206" s="565"/>
      <c r="Q206" s="566"/>
      <c r="R206" s="563"/>
      <c r="S206" s="564"/>
      <c r="T206" s="565"/>
      <c r="U206" s="566"/>
      <c r="V206" s="563">
        <v>50</v>
      </c>
      <c r="W206" s="564"/>
      <c r="X206" s="565">
        <v>100</v>
      </c>
      <c r="Y206" s="564"/>
      <c r="Z206" s="12"/>
      <c r="AA206" s="12"/>
      <c r="AB206" s="12"/>
      <c r="AC206" s="12"/>
    </row>
    <row r="207" spans="1:29" s="9" customFormat="1" ht="12" customHeight="1" thickBot="1" x14ac:dyDescent="0.3">
      <c r="A207" s="163" t="s">
        <v>156</v>
      </c>
      <c r="B207" s="164"/>
      <c r="C207" s="165"/>
      <c r="D207" s="163"/>
      <c r="E207" s="189"/>
      <c r="F207" s="192">
        <f>SUM(F67,F203)</f>
        <v>170</v>
      </c>
      <c r="G207" s="189"/>
      <c r="H207" s="166"/>
      <c r="I207" s="190"/>
      <c r="J207" s="190"/>
      <c r="K207" s="190"/>
      <c r="L207" s="190"/>
      <c r="M207" s="192"/>
      <c r="N207" s="530">
        <f>SUM(N67)</f>
        <v>30</v>
      </c>
      <c r="O207" s="531"/>
      <c r="P207" s="531">
        <f>SUM(P67)</f>
        <v>30</v>
      </c>
      <c r="Q207" s="571"/>
      <c r="R207" s="530">
        <f>SUM(R67,R203)</f>
        <v>30</v>
      </c>
      <c r="S207" s="531"/>
      <c r="T207" s="531">
        <f>SUM(T67,T203)</f>
        <v>30</v>
      </c>
      <c r="U207" s="571"/>
      <c r="V207" s="530">
        <f>SUM(V67,V203)</f>
        <v>24</v>
      </c>
      <c r="W207" s="531"/>
      <c r="X207" s="516">
        <f>SUM(X67,X203)</f>
        <v>26</v>
      </c>
      <c r="Y207" s="516"/>
      <c r="Z207" s="12"/>
      <c r="AA207" s="12"/>
      <c r="AB207" s="12"/>
      <c r="AC207" s="12"/>
    </row>
    <row r="208" spans="1:29" s="9" customFormat="1" ht="12" customHeight="1" x14ac:dyDescent="0.25">
      <c r="A208" s="99" t="s">
        <v>154</v>
      </c>
      <c r="B208" s="96"/>
      <c r="C208" s="97"/>
      <c r="D208" s="98"/>
      <c r="E208" s="217"/>
      <c r="F208" s="88">
        <v>23</v>
      </c>
      <c r="G208" s="217"/>
      <c r="H208" s="91"/>
      <c r="I208" s="92"/>
      <c r="J208" s="92"/>
      <c r="K208" s="92"/>
      <c r="L208" s="92"/>
      <c r="M208" s="88"/>
      <c r="N208" s="522"/>
      <c r="O208" s="523"/>
      <c r="P208" s="587"/>
      <c r="Q208" s="588"/>
      <c r="R208" s="522"/>
      <c r="S208" s="523"/>
      <c r="T208" s="587"/>
      <c r="U208" s="588"/>
      <c r="V208" s="522"/>
      <c r="W208" s="523"/>
      <c r="X208" s="520"/>
      <c r="Y208" s="521"/>
      <c r="Z208" s="12"/>
      <c r="AA208" s="12"/>
      <c r="AB208" s="12"/>
      <c r="AC208" s="12"/>
    </row>
    <row r="209" spans="1:29" s="9" customFormat="1" ht="12" customHeight="1" thickBot="1" x14ac:dyDescent="0.3">
      <c r="A209" s="95" t="s">
        <v>155</v>
      </c>
      <c r="B209" s="89"/>
      <c r="C209" s="94"/>
      <c r="D209" s="95"/>
      <c r="E209" s="218"/>
      <c r="F209" s="86">
        <f>SUM(F203)</f>
        <v>54</v>
      </c>
      <c r="G209" s="218"/>
      <c r="H209" s="87"/>
      <c r="I209" s="85"/>
      <c r="J209" s="85"/>
      <c r="K209" s="85"/>
      <c r="L209" s="85"/>
      <c r="M209" s="86"/>
      <c r="N209" s="678"/>
      <c r="O209" s="679"/>
      <c r="P209" s="589"/>
      <c r="Q209" s="590"/>
      <c r="R209" s="678"/>
      <c r="S209" s="679"/>
      <c r="T209" s="589"/>
      <c r="U209" s="590"/>
      <c r="V209" s="678"/>
      <c r="W209" s="679"/>
      <c r="X209" s="680"/>
      <c r="Y209" s="681"/>
      <c r="Z209" s="12"/>
      <c r="AA209" s="12"/>
      <c r="AB209" s="12"/>
      <c r="AC209" s="12"/>
    </row>
    <row r="210" spans="1:29" s="11" customFormat="1" ht="12" customHeight="1" thickTop="1" thickBot="1" x14ac:dyDescent="0.25">
      <c r="A210" s="100" t="s">
        <v>197</v>
      </c>
      <c r="B210" s="710"/>
      <c r="C210" s="575"/>
      <c r="D210" s="591"/>
      <c r="E210" s="578">
        <v>90</v>
      </c>
      <c r="F210" s="90">
        <v>4</v>
      </c>
      <c r="G210" s="710">
        <v>30</v>
      </c>
      <c r="H210" s="712"/>
      <c r="I210" s="575">
        <v>60</v>
      </c>
      <c r="J210" s="575"/>
      <c r="K210" s="575"/>
      <c r="L210" s="575"/>
      <c r="M210" s="591"/>
      <c r="N210" s="577"/>
      <c r="O210" s="578"/>
      <c r="P210" s="583"/>
      <c r="Q210" s="584"/>
      <c r="R210" s="577"/>
      <c r="S210" s="578"/>
      <c r="T210" s="583"/>
      <c r="U210" s="584"/>
      <c r="V210" s="577">
        <v>45</v>
      </c>
      <c r="W210" s="578"/>
      <c r="X210" s="672">
        <v>45</v>
      </c>
      <c r="Y210" s="673"/>
      <c r="Z210" s="12"/>
      <c r="AA210" s="12"/>
      <c r="AB210" s="12"/>
      <c r="AC210" s="12"/>
    </row>
    <row r="211" spans="1:29" s="26" customFormat="1" ht="12" customHeight="1" thickTop="1" x14ac:dyDescent="0.2">
      <c r="A211" s="247"/>
      <c r="B211" s="711"/>
      <c r="C211" s="576"/>
      <c r="D211" s="592"/>
      <c r="E211" s="580"/>
      <c r="F211" s="248">
        <v>4</v>
      </c>
      <c r="G211" s="711"/>
      <c r="H211" s="713"/>
      <c r="I211" s="576"/>
      <c r="J211" s="576"/>
      <c r="K211" s="576"/>
      <c r="L211" s="576"/>
      <c r="M211" s="592"/>
      <c r="N211" s="579"/>
      <c r="O211" s="580"/>
      <c r="P211" s="585"/>
      <c r="Q211" s="586"/>
      <c r="R211" s="579"/>
      <c r="S211" s="580"/>
      <c r="T211" s="585"/>
      <c r="U211" s="586"/>
      <c r="V211" s="579"/>
      <c r="W211" s="580"/>
      <c r="X211" s="674"/>
      <c r="Y211" s="675"/>
      <c r="Z211" s="12"/>
      <c r="AA211" s="12"/>
      <c r="AB211" s="12"/>
      <c r="AC211" s="12"/>
    </row>
    <row r="212" spans="1:29" s="26" customFormat="1" ht="12" customHeight="1" x14ac:dyDescent="0.25">
      <c r="A212" s="95" t="s">
        <v>184</v>
      </c>
      <c r="B212" s="422"/>
      <c r="C212" s="85"/>
      <c r="D212" s="86"/>
      <c r="E212" s="422">
        <v>30</v>
      </c>
      <c r="F212" s="86">
        <v>2</v>
      </c>
      <c r="G212" s="422">
        <v>30</v>
      </c>
      <c r="H212" s="453"/>
      <c r="I212" s="85"/>
      <c r="J212" s="85"/>
      <c r="K212" s="85"/>
      <c r="L212" s="85"/>
      <c r="M212" s="86"/>
      <c r="N212" s="421"/>
      <c r="O212" s="422"/>
      <c r="P212" s="417"/>
      <c r="Q212" s="418"/>
      <c r="R212" s="421"/>
      <c r="S212" s="422"/>
      <c r="T212" s="417"/>
      <c r="U212" s="418"/>
      <c r="V212" s="678">
        <v>30</v>
      </c>
      <c r="W212" s="679"/>
      <c r="X212" s="423"/>
      <c r="Y212" s="424"/>
      <c r="Z212" s="12"/>
      <c r="AA212" s="12"/>
      <c r="AB212" s="12"/>
      <c r="AC212" s="12"/>
    </row>
    <row r="213" spans="1:29" s="26" customFormat="1" ht="12" customHeight="1" x14ac:dyDescent="0.25">
      <c r="A213" s="241" t="s">
        <v>157</v>
      </c>
      <c r="B213" s="167"/>
      <c r="C213" s="168"/>
      <c r="D213" s="241"/>
      <c r="E213" s="238">
        <f>SUM(E205,E206,E210:E212)</f>
        <v>1850</v>
      </c>
      <c r="F213" s="240"/>
      <c r="G213" s="238"/>
      <c r="H213" s="159"/>
      <c r="I213" s="239"/>
      <c r="J213" s="239"/>
      <c r="K213" s="239"/>
      <c r="L213" s="239"/>
      <c r="M213" s="240"/>
      <c r="N213" s="563">
        <f>SUM(N205)</f>
        <v>300</v>
      </c>
      <c r="O213" s="564"/>
      <c r="P213" s="565">
        <f>SUM(P205)</f>
        <v>300</v>
      </c>
      <c r="Q213" s="566"/>
      <c r="R213" s="563">
        <f>SUM(R205)</f>
        <v>310</v>
      </c>
      <c r="S213" s="564"/>
      <c r="T213" s="565">
        <f>SUM(T205)</f>
        <v>290</v>
      </c>
      <c r="U213" s="566"/>
      <c r="V213" s="563">
        <f>SUM(V205,V206,V210,V212)</f>
        <v>300</v>
      </c>
      <c r="W213" s="564"/>
      <c r="X213" s="618">
        <f>SUM(X205,X206,X210)</f>
        <v>300</v>
      </c>
      <c r="Y213" s="513"/>
      <c r="Z213" s="12"/>
      <c r="AA213" s="12"/>
      <c r="AB213" s="12"/>
      <c r="AC213" s="12"/>
    </row>
    <row r="214" spans="1:29" s="26" customFormat="1" ht="12" customHeight="1" x14ac:dyDescent="0.25">
      <c r="A214" s="197" t="s">
        <v>158</v>
      </c>
      <c r="B214" s="167"/>
      <c r="C214" s="168"/>
      <c r="D214" s="197"/>
      <c r="E214" s="184"/>
      <c r="F214" s="186">
        <f>SUM(F207,F210:F212)</f>
        <v>180</v>
      </c>
      <c r="G214" s="184"/>
      <c r="H214" s="159"/>
      <c r="I214" s="185"/>
      <c r="J214" s="185"/>
      <c r="K214" s="185"/>
      <c r="L214" s="185"/>
      <c r="M214" s="186"/>
      <c r="N214" s="563">
        <f>SUM(N207)</f>
        <v>30</v>
      </c>
      <c r="O214" s="564"/>
      <c r="P214" s="565">
        <f>SUM(P207)</f>
        <v>30</v>
      </c>
      <c r="Q214" s="566"/>
      <c r="R214" s="563">
        <f>SUM(R207)</f>
        <v>30</v>
      </c>
      <c r="S214" s="564"/>
      <c r="T214" s="565">
        <f>SUM(T207)</f>
        <v>30</v>
      </c>
      <c r="U214" s="566"/>
      <c r="V214" s="563">
        <f>SUM(V207,F210,F212)</f>
        <v>30</v>
      </c>
      <c r="W214" s="564"/>
      <c r="X214" s="618">
        <f>SUM(X207,F211)</f>
        <v>30</v>
      </c>
      <c r="Y214" s="513"/>
      <c r="Z214" s="12"/>
      <c r="AA214" s="12"/>
      <c r="AB214" s="12"/>
      <c r="AC214" s="12"/>
    </row>
    <row r="215" spans="1:29" x14ac:dyDescent="0.2">
      <c r="A215" s="413"/>
    </row>
    <row r="216" spans="1:29" x14ac:dyDescent="0.2">
      <c r="A216" s="497" t="s">
        <v>194</v>
      </c>
      <c r="B216" s="497"/>
      <c r="C216" s="497"/>
      <c r="D216" s="497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7"/>
    </row>
    <row r="217" spans="1:29" ht="10.5" x14ac:dyDescent="0.2">
      <c r="A217" s="662" t="s">
        <v>129</v>
      </c>
      <c r="B217" s="662"/>
      <c r="C217" s="662"/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  <c r="P217" s="662"/>
      <c r="Q217" s="662"/>
      <c r="R217" s="662"/>
      <c r="S217" s="662"/>
      <c r="T217" s="662"/>
      <c r="U217" s="662"/>
      <c r="V217" s="662"/>
      <c r="W217" s="662"/>
      <c r="X217" s="662"/>
      <c r="Y217" s="662"/>
    </row>
    <row r="218" spans="1:29" x14ac:dyDescent="0.2">
      <c r="A218" s="497" t="s">
        <v>130</v>
      </c>
      <c r="B218" s="497"/>
      <c r="C218" s="497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</row>
    <row r="219" spans="1:29" x14ac:dyDescent="0.2">
      <c r="A219" s="497" t="s">
        <v>185</v>
      </c>
      <c r="B219" s="497"/>
      <c r="C219" s="497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497"/>
      <c r="W219" s="497"/>
      <c r="X219" s="497"/>
      <c r="Y219" s="497"/>
    </row>
    <row r="220" spans="1:29" x14ac:dyDescent="0.2">
      <c r="A220" s="497" t="s">
        <v>131</v>
      </c>
      <c r="B220" s="497"/>
      <c r="C220" s="497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497"/>
      <c r="R220" s="497"/>
      <c r="S220" s="497"/>
      <c r="T220" s="497"/>
      <c r="U220" s="497"/>
      <c r="V220" s="497"/>
      <c r="W220" s="497"/>
      <c r="X220" s="497"/>
      <c r="Y220" s="497"/>
    </row>
    <row r="221" spans="1:29" x14ac:dyDescent="0.2">
      <c r="S221" s="12"/>
    </row>
    <row r="222" spans="1:29" x14ac:dyDescent="0.2">
      <c r="R222" s="12"/>
      <c r="S222" s="12"/>
      <c r="T222" s="12"/>
    </row>
  </sheetData>
  <mergeCells count="706">
    <mergeCell ref="P160:Q160"/>
    <mergeCell ref="P162:Q162"/>
    <mergeCell ref="P158:Q158"/>
    <mergeCell ref="I154:I155"/>
    <mergeCell ref="J154:J155"/>
    <mergeCell ref="K154:K155"/>
    <mergeCell ref="L154:L155"/>
    <mergeCell ref="M154:M155"/>
    <mergeCell ref="N154:N155"/>
    <mergeCell ref="O154:O155"/>
    <mergeCell ref="N157:O157"/>
    <mergeCell ref="X154:X155"/>
    <mergeCell ref="R158:S158"/>
    <mergeCell ref="T158:U158"/>
    <mergeCell ref="V158:W158"/>
    <mergeCell ref="X158:Y158"/>
    <mergeCell ref="X160:Y160"/>
    <mergeCell ref="X162:Y162"/>
    <mergeCell ref="V160:W160"/>
    <mergeCell ref="V162:W162"/>
    <mergeCell ref="R160:S160"/>
    <mergeCell ref="R162:S162"/>
    <mergeCell ref="T160:U160"/>
    <mergeCell ref="T162:U162"/>
    <mergeCell ref="A154:A155"/>
    <mergeCell ref="B154:B155"/>
    <mergeCell ref="C154:C155"/>
    <mergeCell ref="D154:D155"/>
    <mergeCell ref="E154:E155"/>
    <mergeCell ref="A4:Y4"/>
    <mergeCell ref="G191:G192"/>
    <mergeCell ref="R111:S111"/>
    <mergeCell ref="R112:S112"/>
    <mergeCell ref="R116:S116"/>
    <mergeCell ref="R117:S117"/>
    <mergeCell ref="R109:S109"/>
    <mergeCell ref="P157:Q157"/>
    <mergeCell ref="T161:U161"/>
    <mergeCell ref="V161:W161"/>
    <mergeCell ref="X161:Y161"/>
    <mergeCell ref="R168:S168"/>
    <mergeCell ref="T168:U168"/>
    <mergeCell ref="V168:W168"/>
    <mergeCell ref="X168:Y168"/>
    <mergeCell ref="P163:Q163"/>
    <mergeCell ref="U90:U91"/>
    <mergeCell ref="V154:V155"/>
    <mergeCell ref="W154:W155"/>
    <mergeCell ref="L191:L192"/>
    <mergeCell ref="M191:M192"/>
    <mergeCell ref="L174:L175"/>
    <mergeCell ref="M174:M175"/>
    <mergeCell ref="O191:O192"/>
    <mergeCell ref="P191:P192"/>
    <mergeCell ref="X191:X192"/>
    <mergeCell ref="Y191:Y192"/>
    <mergeCell ref="N105:O105"/>
    <mergeCell ref="P105:Q105"/>
    <mergeCell ref="N106:O106"/>
    <mergeCell ref="P106:Q106"/>
    <mergeCell ref="V106:W106"/>
    <mergeCell ref="X106:Y106"/>
    <mergeCell ref="V105:W105"/>
    <mergeCell ref="X105:Y105"/>
    <mergeCell ref="Y154:Y155"/>
    <mergeCell ref="V167:W167"/>
    <mergeCell ref="P154:P155"/>
    <mergeCell ref="Q154:Q155"/>
    <mergeCell ref="R154:R155"/>
    <mergeCell ref="S154:S155"/>
    <mergeCell ref="T154:T155"/>
    <mergeCell ref="U154:U155"/>
    <mergeCell ref="B173:B175"/>
    <mergeCell ref="C173:D173"/>
    <mergeCell ref="C174:C175"/>
    <mergeCell ref="D174:D175"/>
    <mergeCell ref="E173:E175"/>
    <mergeCell ref="X169:Y169"/>
    <mergeCell ref="V169:W169"/>
    <mergeCell ref="R169:S169"/>
    <mergeCell ref="T169:U169"/>
    <mergeCell ref="N173:Q173"/>
    <mergeCell ref="T205:U205"/>
    <mergeCell ref="V205:W205"/>
    <mergeCell ref="H193:H194"/>
    <mergeCell ref="N165:O166"/>
    <mergeCell ref="P165:Q166"/>
    <mergeCell ref="R165:S166"/>
    <mergeCell ref="N161:O161"/>
    <mergeCell ref="P161:Q161"/>
    <mergeCell ref="R161:S161"/>
    <mergeCell ref="H181:H182"/>
    <mergeCell ref="R193:R194"/>
    <mergeCell ref="S193:S194"/>
    <mergeCell ref="T193:T194"/>
    <mergeCell ref="U193:U194"/>
    <mergeCell ref="V193:V194"/>
    <mergeCell ref="W193:W194"/>
    <mergeCell ref="T163:U163"/>
    <mergeCell ref="V163:W163"/>
    <mergeCell ref="N164:O164"/>
    <mergeCell ref="P164:Q164"/>
    <mergeCell ref="R164:S164"/>
    <mergeCell ref="T164:U164"/>
    <mergeCell ref="V164:W164"/>
    <mergeCell ref="V173:Y173"/>
    <mergeCell ref="U92:U93"/>
    <mergeCell ref="V92:V93"/>
    <mergeCell ref="W92:W93"/>
    <mergeCell ref="X92:X93"/>
    <mergeCell ref="Y92:Y93"/>
    <mergeCell ref="S101:S102"/>
    <mergeCell ref="T101:T102"/>
    <mergeCell ref="U101:U102"/>
    <mergeCell ref="V101:V102"/>
    <mergeCell ref="W101:W102"/>
    <mergeCell ref="X101:X102"/>
    <mergeCell ref="T92:T93"/>
    <mergeCell ref="D181:D182"/>
    <mergeCell ref="E181:E182"/>
    <mergeCell ref="R157:S157"/>
    <mergeCell ref="T157:U157"/>
    <mergeCell ref="V157:W157"/>
    <mergeCell ref="A119:Y119"/>
    <mergeCell ref="A120:Y120"/>
    <mergeCell ref="R129:R130"/>
    <mergeCell ref="S129:S130"/>
    <mergeCell ref="A121:A123"/>
    <mergeCell ref="B121:B123"/>
    <mergeCell ref="C121:D121"/>
    <mergeCell ref="C122:C123"/>
    <mergeCell ref="D122:D123"/>
    <mergeCell ref="E121:E123"/>
    <mergeCell ref="F121:F123"/>
    <mergeCell ref="G121:M121"/>
    <mergeCell ref="Q181:Q182"/>
    <mergeCell ref="R181:R182"/>
    <mergeCell ref="S181:S182"/>
    <mergeCell ref="T181:T182"/>
    <mergeCell ref="X157:Y157"/>
    <mergeCell ref="O181:O182"/>
    <mergeCell ref="I174:J174"/>
    <mergeCell ref="B210:B211"/>
    <mergeCell ref="C210:C211"/>
    <mergeCell ref="D210:D211"/>
    <mergeCell ref="N208:O208"/>
    <mergeCell ref="B165:B166"/>
    <mergeCell ref="C165:C166"/>
    <mergeCell ref="D165:D166"/>
    <mergeCell ref="B113:B114"/>
    <mergeCell ref="C113:C114"/>
    <mergeCell ref="D113:D114"/>
    <mergeCell ref="E210:E211"/>
    <mergeCell ref="G210:G211"/>
    <mergeCell ref="H210:H211"/>
    <mergeCell ref="E113:E114"/>
    <mergeCell ref="G113:G114"/>
    <mergeCell ref="H113:H114"/>
    <mergeCell ref="B181:B182"/>
    <mergeCell ref="E165:E166"/>
    <mergeCell ref="K165:K166"/>
    <mergeCell ref="L165:L166"/>
    <mergeCell ref="M165:M166"/>
    <mergeCell ref="N160:O160"/>
    <mergeCell ref="N162:O162"/>
    <mergeCell ref="N158:O158"/>
    <mergeCell ref="G181:G182"/>
    <mergeCell ref="N181:N182"/>
    <mergeCell ref="X112:Y112"/>
    <mergeCell ref="X116:Y116"/>
    <mergeCell ref="X117:Y117"/>
    <mergeCell ref="V113:W114"/>
    <mergeCell ref="X113:Y114"/>
    <mergeCell ref="T112:U112"/>
    <mergeCell ref="T116:U116"/>
    <mergeCell ref="T117:U117"/>
    <mergeCell ref="V112:W112"/>
    <mergeCell ref="V116:W116"/>
    <mergeCell ref="V117:W117"/>
    <mergeCell ref="V115:W115"/>
    <mergeCell ref="N112:O112"/>
    <mergeCell ref="N116:O116"/>
    <mergeCell ref="N117:O117"/>
    <mergeCell ref="N163:O163"/>
    <mergeCell ref="G165:G166"/>
    <mergeCell ref="H165:H166"/>
    <mergeCell ref="I165:I166"/>
    <mergeCell ref="J165:J166"/>
    <mergeCell ref="P113:Q114"/>
    <mergeCell ref="R113:S114"/>
    <mergeCell ref="G154:G155"/>
    <mergeCell ref="H154:H155"/>
    <mergeCell ref="F173:F175"/>
    <mergeCell ref="G173:M173"/>
    <mergeCell ref="G174:G175"/>
    <mergeCell ref="H174:H175"/>
    <mergeCell ref="K174:K175"/>
    <mergeCell ref="A171:Y171"/>
    <mergeCell ref="A172:Y172"/>
    <mergeCell ref="T165:U166"/>
    <mergeCell ref="V165:W166"/>
    <mergeCell ref="X165:Y166"/>
    <mergeCell ref="N168:O168"/>
    <mergeCell ref="P168:Q168"/>
    <mergeCell ref="X164:Y164"/>
    <mergeCell ref="N174:O174"/>
    <mergeCell ref="P174:Q174"/>
    <mergeCell ref="R174:S174"/>
    <mergeCell ref="T174:U174"/>
    <mergeCell ref="V174:W174"/>
    <mergeCell ref="X174:Y174"/>
    <mergeCell ref="N169:O169"/>
    <mergeCell ref="P169:Q169"/>
    <mergeCell ref="A173:A175"/>
    <mergeCell ref="X202:Y202"/>
    <mergeCell ref="T200:T201"/>
    <mergeCell ref="U200:U201"/>
    <mergeCell ref="V200:V201"/>
    <mergeCell ref="W200:W201"/>
    <mergeCell ref="X200:X201"/>
    <mergeCell ref="Y200:Y201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T202:U202"/>
    <mergeCell ref="V202:W202"/>
    <mergeCell ref="X193:X194"/>
    <mergeCell ref="Y193:Y194"/>
    <mergeCell ref="R202:S202"/>
    <mergeCell ref="W191:W192"/>
    <mergeCell ref="R214:S214"/>
    <mergeCell ref="N207:O207"/>
    <mergeCell ref="P207:Q207"/>
    <mergeCell ref="R207:S207"/>
    <mergeCell ref="N210:O211"/>
    <mergeCell ref="P210:Q211"/>
    <mergeCell ref="T203:U203"/>
    <mergeCell ref="V203:W203"/>
    <mergeCell ref="T206:U206"/>
    <mergeCell ref="V212:W212"/>
    <mergeCell ref="P213:Q213"/>
    <mergeCell ref="R213:S213"/>
    <mergeCell ref="N214:O214"/>
    <mergeCell ref="P214:Q214"/>
    <mergeCell ref="R200:R201"/>
    <mergeCell ref="S200:S201"/>
    <mergeCell ref="N205:O205"/>
    <mergeCell ref="P205:Q205"/>
    <mergeCell ref="R205:S205"/>
    <mergeCell ref="R203:S203"/>
    <mergeCell ref="N206:O206"/>
    <mergeCell ref="P206:Q206"/>
    <mergeCell ref="R206:S206"/>
    <mergeCell ref="P208:Q208"/>
    <mergeCell ref="R208:S208"/>
    <mergeCell ref="N209:O209"/>
    <mergeCell ref="P209:Q209"/>
    <mergeCell ref="R209:S209"/>
    <mergeCell ref="N202:O202"/>
    <mergeCell ref="N203:O203"/>
    <mergeCell ref="P202:Q202"/>
    <mergeCell ref="P203:Q203"/>
    <mergeCell ref="I210:I211"/>
    <mergeCell ref="J210:J211"/>
    <mergeCell ref="K210:K211"/>
    <mergeCell ref="L210:L211"/>
    <mergeCell ref="M210:M211"/>
    <mergeCell ref="R210:S211"/>
    <mergeCell ref="N213:O213"/>
    <mergeCell ref="X205:Y205"/>
    <mergeCell ref="T214:U214"/>
    <mergeCell ref="T213:U213"/>
    <mergeCell ref="V213:W213"/>
    <mergeCell ref="V214:W214"/>
    <mergeCell ref="T207:U207"/>
    <mergeCell ref="V207:W207"/>
    <mergeCell ref="T210:U211"/>
    <mergeCell ref="V210:W211"/>
    <mergeCell ref="T208:U208"/>
    <mergeCell ref="V208:W208"/>
    <mergeCell ref="X208:Y208"/>
    <mergeCell ref="T209:U209"/>
    <mergeCell ref="V209:W209"/>
    <mergeCell ref="X209:Y209"/>
    <mergeCell ref="V206:W206"/>
    <mergeCell ref="X206:Y206"/>
    <mergeCell ref="X203:Y203"/>
    <mergeCell ref="X213:Y213"/>
    <mergeCell ref="X214:Y214"/>
    <mergeCell ref="X207:Y207"/>
    <mergeCell ref="X210:Y211"/>
    <mergeCell ref="Q191:Q192"/>
    <mergeCell ref="A200:A201"/>
    <mergeCell ref="B200:B201"/>
    <mergeCell ref="C200:C201"/>
    <mergeCell ref="D200:D201"/>
    <mergeCell ref="E200:E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A191:A192"/>
    <mergeCell ref="A193:A194"/>
    <mergeCell ref="B191:B192"/>
    <mergeCell ref="B193:B194"/>
    <mergeCell ref="C191:C192"/>
    <mergeCell ref="C193:C194"/>
    <mergeCell ref="D191:D192"/>
    <mergeCell ref="D193:D194"/>
    <mergeCell ref="E191:E192"/>
    <mergeCell ref="E193:E194"/>
    <mergeCell ref="U181:U182"/>
    <mergeCell ref="I181:I182"/>
    <mergeCell ref="J181:J182"/>
    <mergeCell ref="K181:K182"/>
    <mergeCell ref="L181:L182"/>
    <mergeCell ref="M181:M182"/>
    <mergeCell ref="N191:N192"/>
    <mergeCell ref="R191:R192"/>
    <mergeCell ref="S191:S192"/>
    <mergeCell ref="C181:C182"/>
    <mergeCell ref="P181:P182"/>
    <mergeCell ref="I191:I192"/>
    <mergeCell ref="J191:J192"/>
    <mergeCell ref="G193:G194"/>
    <mergeCell ref="H191:H192"/>
    <mergeCell ref="K191:K192"/>
    <mergeCell ref="V181:V182"/>
    <mergeCell ref="X181:X182"/>
    <mergeCell ref="Y181:Y182"/>
    <mergeCell ref="B72:B74"/>
    <mergeCell ref="C72:D72"/>
    <mergeCell ref="E72:E74"/>
    <mergeCell ref="F72:F74"/>
    <mergeCell ref="N72:Q72"/>
    <mergeCell ref="K101:K102"/>
    <mergeCell ref="M101:M102"/>
    <mergeCell ref="L101:L102"/>
    <mergeCell ref="N101:N102"/>
    <mergeCell ref="O101:O102"/>
    <mergeCell ref="P101:P102"/>
    <mergeCell ref="Q101:Q102"/>
    <mergeCell ref="R101:R102"/>
    <mergeCell ref="T108:U108"/>
    <mergeCell ref="V108:W108"/>
    <mergeCell ref="X108:Y108"/>
    <mergeCell ref="X110:Y110"/>
    <mergeCell ref="V110:W110"/>
    <mergeCell ref="T110:U110"/>
    <mergeCell ref="R110:S110"/>
    <mergeCell ref="L92:L93"/>
    <mergeCell ref="K58:K59"/>
    <mergeCell ref="A218:Y218"/>
    <mergeCell ref="A219:Y219"/>
    <mergeCell ref="A220:Y220"/>
    <mergeCell ref="A217:Y217"/>
    <mergeCell ref="Q92:Q93"/>
    <mergeCell ref="R92:R93"/>
    <mergeCell ref="S92:S93"/>
    <mergeCell ref="A92:A93"/>
    <mergeCell ref="B92:B93"/>
    <mergeCell ref="C92:C93"/>
    <mergeCell ref="D92:D93"/>
    <mergeCell ref="E92:E93"/>
    <mergeCell ref="G92:G93"/>
    <mergeCell ref="H92:H93"/>
    <mergeCell ref="I92:I93"/>
    <mergeCell ref="J92:J93"/>
    <mergeCell ref="R106:S106"/>
    <mergeCell ref="T106:U106"/>
    <mergeCell ref="T191:T192"/>
    <mergeCell ref="U191:U192"/>
    <mergeCell ref="V191:V192"/>
    <mergeCell ref="W181:W182"/>
    <mergeCell ref="R173:U173"/>
    <mergeCell ref="M92:M93"/>
    <mergeCell ref="N92:N93"/>
    <mergeCell ref="O92:O93"/>
    <mergeCell ref="P92:P93"/>
    <mergeCell ref="N65:O65"/>
    <mergeCell ref="P65:Q65"/>
    <mergeCell ref="P67:Q67"/>
    <mergeCell ref="N68:O68"/>
    <mergeCell ref="P68:Q68"/>
    <mergeCell ref="L90:L91"/>
    <mergeCell ref="L73:L74"/>
    <mergeCell ref="M73:M74"/>
    <mergeCell ref="P73:Q73"/>
    <mergeCell ref="N73:O73"/>
    <mergeCell ref="G72:M72"/>
    <mergeCell ref="K90:K91"/>
    <mergeCell ref="M90:M91"/>
    <mergeCell ref="K73:K74"/>
    <mergeCell ref="P80:P81"/>
    <mergeCell ref="K92:K93"/>
    <mergeCell ref="T90:T91"/>
    <mergeCell ref="T80:T81"/>
    <mergeCell ref="V90:V91"/>
    <mergeCell ref="W90:W91"/>
    <mergeCell ref="X90:X91"/>
    <mergeCell ref="Y90:Y91"/>
    <mergeCell ref="R90:R91"/>
    <mergeCell ref="N8:O8"/>
    <mergeCell ref="N31:N32"/>
    <mergeCell ref="Q80:Q81"/>
    <mergeCell ref="R80:R81"/>
    <mergeCell ref="S80:S81"/>
    <mergeCell ref="N90:N91"/>
    <mergeCell ref="O90:O91"/>
    <mergeCell ref="P90:P91"/>
    <mergeCell ref="Q90:Q91"/>
    <mergeCell ref="N67:O67"/>
    <mergeCell ref="S90:S91"/>
    <mergeCell ref="P64:Q64"/>
    <mergeCell ref="X41:Y41"/>
    <mergeCell ref="X36:X38"/>
    <mergeCell ref="Y36:Y38"/>
    <mergeCell ref="O36:O38"/>
    <mergeCell ref="T52:T53"/>
    <mergeCell ref="S58:S59"/>
    <mergeCell ref="T58:T59"/>
    <mergeCell ref="U58:U59"/>
    <mergeCell ref="P58:P59"/>
    <mergeCell ref="Q58:Q59"/>
    <mergeCell ref="P41:Q41"/>
    <mergeCell ref="R41:S41"/>
    <mergeCell ref="T41:U41"/>
    <mergeCell ref="U52:U53"/>
    <mergeCell ref="T8:U8"/>
    <mergeCell ref="P8:Q8"/>
    <mergeCell ref="F7:F9"/>
    <mergeCell ref="I8:J8"/>
    <mergeCell ref="R8:S8"/>
    <mergeCell ref="M8:M9"/>
    <mergeCell ref="R36:R38"/>
    <mergeCell ref="S36:S38"/>
    <mergeCell ref="T36:T38"/>
    <mergeCell ref="L36:L38"/>
    <mergeCell ref="M36:M38"/>
    <mergeCell ref="N36:N38"/>
    <mergeCell ref="Q36:Q38"/>
    <mergeCell ref="G7:M7"/>
    <mergeCell ref="L31:L32"/>
    <mergeCell ref="M31:M32"/>
    <mergeCell ref="K36:K38"/>
    <mergeCell ref="P36:P38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X31:X32"/>
    <mergeCell ref="Y31:Y32"/>
    <mergeCell ref="R7:U7"/>
    <mergeCell ref="A36:A38"/>
    <mergeCell ref="V31:V32"/>
    <mergeCell ref="W31:W32"/>
    <mergeCell ref="P31:P32"/>
    <mergeCell ref="Q31:Q32"/>
    <mergeCell ref="R31:R32"/>
    <mergeCell ref="S31:S32"/>
    <mergeCell ref="T31:T32"/>
    <mergeCell ref="U31:U32"/>
    <mergeCell ref="O31:O32"/>
    <mergeCell ref="U36:U38"/>
    <mergeCell ref="V36:V38"/>
    <mergeCell ref="W36:W38"/>
    <mergeCell ref="E31:E32"/>
    <mergeCell ref="G31:G32"/>
    <mergeCell ref="H31:H32"/>
    <mergeCell ref="I31:I32"/>
    <mergeCell ref="J31:J32"/>
    <mergeCell ref="A31:A32"/>
    <mergeCell ref="E36:E38"/>
    <mergeCell ref="G36:G38"/>
    <mergeCell ref="H36:H38"/>
    <mergeCell ref="I36:I38"/>
    <mergeCell ref="J36:J38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V52:V53"/>
    <mergeCell ref="W52:W53"/>
    <mergeCell ref="L58:L59"/>
    <mergeCell ref="M58:M59"/>
    <mergeCell ref="N58:N59"/>
    <mergeCell ref="O58:O59"/>
    <mergeCell ref="A90:A91"/>
    <mergeCell ref="B90:B91"/>
    <mergeCell ref="C90:C91"/>
    <mergeCell ref="D90:D91"/>
    <mergeCell ref="E90:E91"/>
    <mergeCell ref="G90:G91"/>
    <mergeCell ref="H90:H91"/>
    <mergeCell ref="I90:I91"/>
    <mergeCell ref="J90:J91"/>
    <mergeCell ref="A72:A74"/>
    <mergeCell ref="C73:C74"/>
    <mergeCell ref="D73:D74"/>
    <mergeCell ref="G73:G74"/>
    <mergeCell ref="H73:H74"/>
    <mergeCell ref="I73:J73"/>
    <mergeCell ref="A58:A59"/>
    <mergeCell ref="B58:B59"/>
    <mergeCell ref="C58:C59"/>
    <mergeCell ref="D58:D59"/>
    <mergeCell ref="E58:E59"/>
    <mergeCell ref="V58:V59"/>
    <mergeCell ref="T64:U64"/>
    <mergeCell ref="V64:W64"/>
    <mergeCell ref="X64:Y64"/>
    <mergeCell ref="R67:S67"/>
    <mergeCell ref="T67:U67"/>
    <mergeCell ref="V67:W67"/>
    <mergeCell ref="X67:Y67"/>
    <mergeCell ref="V65:W65"/>
    <mergeCell ref="X65:Y65"/>
    <mergeCell ref="R65:S65"/>
    <mergeCell ref="R58:R59"/>
    <mergeCell ref="T65:U65"/>
    <mergeCell ref="R64:S64"/>
    <mergeCell ref="G58:G59"/>
    <mergeCell ref="H58:H59"/>
    <mergeCell ref="I58:I59"/>
    <mergeCell ref="J58:J59"/>
    <mergeCell ref="N64:O64"/>
    <mergeCell ref="W58:W59"/>
    <mergeCell ref="X58:X59"/>
    <mergeCell ref="Y58:Y59"/>
    <mergeCell ref="U80:U81"/>
    <mergeCell ref="V80:V81"/>
    <mergeCell ref="W80:W81"/>
    <mergeCell ref="X80:X81"/>
    <mergeCell ref="Y80:Y81"/>
    <mergeCell ref="R72:U72"/>
    <mergeCell ref="T68:U68"/>
    <mergeCell ref="T73:U73"/>
    <mergeCell ref="V72:Y72"/>
    <mergeCell ref="V73:W73"/>
    <mergeCell ref="X73:Y73"/>
    <mergeCell ref="R73:S73"/>
    <mergeCell ref="V68:W68"/>
    <mergeCell ref="X68:Y68"/>
    <mergeCell ref="R68:S68"/>
    <mergeCell ref="N108:O108"/>
    <mergeCell ref="A101:A102"/>
    <mergeCell ref="B101:B102"/>
    <mergeCell ref="C101:C102"/>
    <mergeCell ref="D101:D102"/>
    <mergeCell ref="E101:E102"/>
    <mergeCell ref="G101:G102"/>
    <mergeCell ref="H101:H102"/>
    <mergeCell ref="I101:I102"/>
    <mergeCell ref="J101:J102"/>
    <mergeCell ref="A107:Y107"/>
    <mergeCell ref="R105:S105"/>
    <mergeCell ref="T105:U105"/>
    <mergeCell ref="P108:Q108"/>
    <mergeCell ref="R108:S108"/>
    <mergeCell ref="Y101:Y102"/>
    <mergeCell ref="B129:B130"/>
    <mergeCell ref="C129:C130"/>
    <mergeCell ref="D129:D130"/>
    <mergeCell ref="E129:E130"/>
    <mergeCell ref="G129:G130"/>
    <mergeCell ref="H129:H130"/>
    <mergeCell ref="I129:I130"/>
    <mergeCell ref="J129:J130"/>
    <mergeCell ref="T129:T130"/>
    <mergeCell ref="N41:O41"/>
    <mergeCell ref="Y129:Y130"/>
    <mergeCell ref="K129:K130"/>
    <mergeCell ref="L129:L130"/>
    <mergeCell ref="M129:M130"/>
    <mergeCell ref="N129:N130"/>
    <mergeCell ref="O129:O130"/>
    <mergeCell ref="P129:P130"/>
    <mergeCell ref="Q129:Q130"/>
    <mergeCell ref="V121:Y121"/>
    <mergeCell ref="N122:O122"/>
    <mergeCell ref="P122:Q122"/>
    <mergeCell ref="R122:S122"/>
    <mergeCell ref="T122:U122"/>
    <mergeCell ref="V122:W122"/>
    <mergeCell ref="X111:Y111"/>
    <mergeCell ref="N111:O111"/>
    <mergeCell ref="P111:Q111"/>
    <mergeCell ref="P112:Q112"/>
    <mergeCell ref="T111:U111"/>
    <mergeCell ref="V111:W111"/>
    <mergeCell ref="K113:K114"/>
    <mergeCell ref="L113:L114"/>
    <mergeCell ref="M113:M114"/>
    <mergeCell ref="N109:O109"/>
    <mergeCell ref="P109:Q109"/>
    <mergeCell ref="T109:U109"/>
    <mergeCell ref="V109:W109"/>
    <mergeCell ref="X109:Y109"/>
    <mergeCell ref="G122:G123"/>
    <mergeCell ref="H122:H123"/>
    <mergeCell ref="I122:J122"/>
    <mergeCell ref="K122:K123"/>
    <mergeCell ref="L122:L123"/>
    <mergeCell ref="M122:M123"/>
    <mergeCell ref="N121:Q121"/>
    <mergeCell ref="R121:U121"/>
    <mergeCell ref="X122:Y122"/>
    <mergeCell ref="I113:I114"/>
    <mergeCell ref="J113:J114"/>
    <mergeCell ref="N113:O114"/>
    <mergeCell ref="P116:Q116"/>
    <mergeCell ref="P117:Q117"/>
    <mergeCell ref="T113:U114"/>
    <mergeCell ref="P110:Q110"/>
    <mergeCell ref="A6:Y6"/>
    <mergeCell ref="A5:Y5"/>
    <mergeCell ref="A71:Y71"/>
    <mergeCell ref="A70:Y70"/>
    <mergeCell ref="B80:B81"/>
    <mergeCell ref="C80:C81"/>
    <mergeCell ref="D80:D81"/>
    <mergeCell ref="E80:E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Y52:Y53"/>
    <mergeCell ref="B36:B38"/>
    <mergeCell ref="C36:C38"/>
    <mergeCell ref="D36:D38"/>
    <mergeCell ref="X52:X53"/>
    <mergeCell ref="A40:A42"/>
    <mergeCell ref="B40:B42"/>
    <mergeCell ref="A216:Y216"/>
    <mergeCell ref="E40:E42"/>
    <mergeCell ref="F40:F42"/>
    <mergeCell ref="G40:M40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V41:W41"/>
    <mergeCell ref="N40:Q40"/>
    <mergeCell ref="R40:U40"/>
    <mergeCell ref="X163:Y163"/>
    <mergeCell ref="R163:S163"/>
    <mergeCell ref="C40:D40"/>
    <mergeCell ref="U129:U130"/>
    <mergeCell ref="V129:V130"/>
    <mergeCell ref="W129:W130"/>
    <mergeCell ref="X129:X130"/>
    <mergeCell ref="N110:O110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5" manualBreakCount="5">
    <brk id="39" max="24" man="1"/>
    <brk id="68" max="24" man="1"/>
    <brk id="117" max="24" man="1"/>
    <brk id="169" max="24" man="1"/>
    <brk id="221" max="24" man="1"/>
  </rowBreaks>
  <ignoredErrors>
    <ignoredError sqref="W195 I195 F195 E57:G57" formulaRange="1"/>
    <ignoredError sqref="F89 T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2017-09-07T08:14:51Z</cp:lastPrinted>
  <dcterms:created xsi:type="dcterms:W3CDTF">1997-02-26T13:46:56Z</dcterms:created>
  <dcterms:modified xsi:type="dcterms:W3CDTF">2018-07-10T22:16:17Z</dcterms:modified>
</cp:coreProperties>
</file>