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E:\DOKUMENTACJE KIERUNKÓW\PEDAGOGIKA\PEDAGOGIKA_od 2016-2017\"/>
    </mc:Choice>
  </mc:AlternateContent>
  <bookViews>
    <workbookView xWindow="0" yWindow="0" windowWidth="19440" windowHeight="12135"/>
  </bookViews>
  <sheets>
    <sheet name="pedagogika" sheetId="4" r:id="rId1"/>
  </sheets>
  <definedNames>
    <definedName name="_xlnm.Print_Area" localSheetId="0">pedagogika!$A$1:$Y$220</definedName>
  </definedNames>
  <calcPr calcId="162913"/>
</workbook>
</file>

<file path=xl/calcChain.xml><?xml version="1.0" encoding="utf-8"?>
<calcChain xmlns="http://schemas.openxmlformats.org/spreadsheetml/2006/main">
  <c r="E16" i="4" l="1"/>
  <c r="F16" i="4"/>
  <c r="F21" i="4"/>
  <c r="E10" i="4"/>
  <c r="E98" i="4"/>
  <c r="E93" i="4"/>
  <c r="E88" i="4"/>
  <c r="E83" i="4"/>
  <c r="R105" i="4"/>
  <c r="P66" i="4"/>
  <c r="P109" i="4" s="1"/>
  <c r="P16" i="4"/>
  <c r="G16" i="4"/>
  <c r="E28" i="4"/>
  <c r="E25" i="4"/>
  <c r="E21" i="4"/>
  <c r="F207" i="4"/>
  <c r="F162" i="4"/>
  <c r="F110" i="4"/>
  <c r="G149" i="4"/>
  <c r="T105" i="4"/>
  <c r="X66" i="4"/>
  <c r="V66" i="4"/>
  <c r="T66" i="4"/>
  <c r="R66" i="4"/>
  <c r="V202" i="4"/>
  <c r="T202" i="4"/>
  <c r="R202" i="4"/>
  <c r="T194" i="4"/>
  <c r="Y182" i="4"/>
  <c r="X201" i="4" s="1"/>
  <c r="V157" i="4"/>
  <c r="T157" i="4"/>
  <c r="R157" i="4"/>
  <c r="Y149" i="4"/>
  <c r="X156" i="4" s="1"/>
  <c r="V149" i="4"/>
  <c r="E149" i="4"/>
  <c r="E141" i="4"/>
  <c r="E136" i="4"/>
  <c r="E132" i="4"/>
  <c r="E130" i="4"/>
  <c r="E127" i="4"/>
  <c r="E123" i="4"/>
  <c r="X105" i="4"/>
  <c r="V105" i="4"/>
  <c r="X64" i="4"/>
  <c r="V64" i="4"/>
  <c r="N66" i="4"/>
  <c r="M64" i="4"/>
  <c r="E64" i="4"/>
  <c r="W149" i="4"/>
  <c r="I130" i="4"/>
  <c r="U127" i="4"/>
  <c r="T127" i="4"/>
  <c r="I127" i="4"/>
  <c r="G127" i="4"/>
  <c r="S123" i="4"/>
  <c r="I123" i="4"/>
  <c r="R141" i="4"/>
  <c r="U130" i="4"/>
  <c r="V98" i="4"/>
  <c r="V93" i="4"/>
  <c r="H201" i="4"/>
  <c r="G194" i="4"/>
  <c r="U81" i="4"/>
  <c r="U88" i="4"/>
  <c r="T88" i="4"/>
  <c r="I88" i="4"/>
  <c r="G88" i="4"/>
  <c r="Y34" i="4"/>
  <c r="W34" i="4"/>
  <c r="U34" i="4"/>
  <c r="R34" i="4"/>
  <c r="L34" i="4"/>
  <c r="L63" i="4" s="1"/>
  <c r="G34" i="4"/>
  <c r="F34" i="4"/>
  <c r="E34" i="4"/>
  <c r="Q28" i="4"/>
  <c r="O28" i="4"/>
  <c r="J28" i="4"/>
  <c r="J63" i="4" s="1"/>
  <c r="F28" i="4"/>
  <c r="N16" i="4"/>
  <c r="H187" i="4"/>
  <c r="X202" i="4"/>
  <c r="X157" i="4"/>
  <c r="I74" i="4"/>
  <c r="E194" i="4"/>
  <c r="E187" i="4"/>
  <c r="E182" i="4"/>
  <c r="F182" i="4"/>
  <c r="I182" i="4"/>
  <c r="I21" i="4"/>
  <c r="W184" i="4"/>
  <c r="I184" i="4"/>
  <c r="F184" i="4"/>
  <c r="E184" i="4"/>
  <c r="F130" i="4"/>
  <c r="I81" i="4"/>
  <c r="F81" i="4"/>
  <c r="E81" i="4"/>
  <c r="E74" i="4"/>
  <c r="F74" i="4"/>
  <c r="V206" i="4" l="1"/>
  <c r="V213" i="4" s="1"/>
  <c r="V156" i="4"/>
  <c r="X206" i="4"/>
  <c r="V109" i="4"/>
  <c r="V116" i="4" s="1"/>
  <c r="X109" i="4"/>
  <c r="X116" i="4" s="1"/>
  <c r="V161" i="4"/>
  <c r="V168" i="4" s="1"/>
  <c r="N161" i="4" l="1"/>
  <c r="N168" i="4" s="1"/>
  <c r="N206" i="4"/>
  <c r="N213" i="4" s="1"/>
  <c r="R161" i="4"/>
  <c r="R168" i="4" s="1"/>
  <c r="R206" i="4"/>
  <c r="R213" i="4" s="1"/>
  <c r="P161" i="4"/>
  <c r="P168" i="4" s="1"/>
  <c r="P206" i="4"/>
  <c r="P213" i="4" s="1"/>
  <c r="T161" i="4"/>
  <c r="T168" i="4" s="1"/>
  <c r="T206" i="4"/>
  <c r="T213" i="4" s="1"/>
  <c r="X161" i="4"/>
  <c r="X168" i="4" s="1"/>
  <c r="X213" i="4"/>
  <c r="T109" i="4"/>
  <c r="T116" i="4" s="1"/>
  <c r="U78" i="4"/>
  <c r="T78" i="4"/>
  <c r="I78" i="4"/>
  <c r="G78" i="4"/>
  <c r="F78" i="4"/>
  <c r="E78" i="4"/>
  <c r="E104" i="4" s="1"/>
  <c r="S74" i="4"/>
  <c r="F83" i="4" l="1"/>
  <c r="J83" i="4"/>
  <c r="J104" i="4" s="1"/>
  <c r="S83" i="4"/>
  <c r="U83" i="4"/>
  <c r="W194" i="4"/>
  <c r="V201" i="4" s="1"/>
  <c r="U194" i="4"/>
  <c r="I194" i="4"/>
  <c r="F194" i="4"/>
  <c r="U187" i="4"/>
  <c r="T187" i="4"/>
  <c r="S187" i="4"/>
  <c r="R187" i="4"/>
  <c r="I187" i="4"/>
  <c r="G187" i="4"/>
  <c r="F187" i="4"/>
  <c r="I179" i="4"/>
  <c r="U179" i="4"/>
  <c r="T179" i="4"/>
  <c r="G179" i="4"/>
  <c r="F179" i="4"/>
  <c r="E179" i="4"/>
  <c r="S175" i="4"/>
  <c r="I175" i="4"/>
  <c r="F175" i="4"/>
  <c r="E175" i="4"/>
  <c r="E201" i="4" s="1"/>
  <c r="U149" i="4"/>
  <c r="I149" i="4"/>
  <c r="I156" i="4" s="1"/>
  <c r="F149" i="4"/>
  <c r="T141" i="4"/>
  <c r="G141" i="4"/>
  <c r="F141" i="4"/>
  <c r="R136" i="4"/>
  <c r="G136" i="4"/>
  <c r="F136" i="4"/>
  <c r="R132" i="4"/>
  <c r="G132" i="4"/>
  <c r="F132" i="4"/>
  <c r="R201" i="4" l="1"/>
  <c r="G156" i="4"/>
  <c r="F202" i="4"/>
  <c r="F208" i="4" s="1"/>
  <c r="T201" i="4"/>
  <c r="R156" i="4"/>
  <c r="T156" i="4"/>
  <c r="I201" i="4"/>
  <c r="G201" i="4"/>
  <c r="W57" i="4"/>
  <c r="V57" i="4"/>
  <c r="I57" i="4"/>
  <c r="G57" i="4"/>
  <c r="E57" i="4"/>
  <c r="P116" i="4"/>
  <c r="N109" i="4"/>
  <c r="N116" i="4" s="1"/>
  <c r="Y98" i="4"/>
  <c r="X104" i="4" s="1"/>
  <c r="W98" i="4"/>
  <c r="U98" i="4"/>
  <c r="T98" i="4"/>
  <c r="I98" i="4"/>
  <c r="G98" i="4"/>
  <c r="F98" i="4"/>
  <c r="W93" i="4"/>
  <c r="I93" i="4"/>
  <c r="G93" i="4"/>
  <c r="F93" i="4"/>
  <c r="S88" i="4"/>
  <c r="R88" i="4"/>
  <c r="F88" i="4"/>
  <c r="F127" i="4"/>
  <c r="F123" i="4"/>
  <c r="E156" i="4"/>
  <c r="F57" i="4"/>
  <c r="Y51" i="4"/>
  <c r="X51" i="4"/>
  <c r="I51" i="4"/>
  <c r="G51" i="4"/>
  <c r="F51" i="4"/>
  <c r="E51" i="4"/>
  <c r="T47" i="4"/>
  <c r="R47" i="4"/>
  <c r="G47" i="4"/>
  <c r="F47" i="4"/>
  <c r="E47" i="4"/>
  <c r="T43" i="4"/>
  <c r="S43" i="4"/>
  <c r="R43" i="4"/>
  <c r="I43" i="4"/>
  <c r="G43" i="4"/>
  <c r="F43" i="4"/>
  <c r="E43" i="4"/>
  <c r="R109" i="4"/>
  <c r="R116" i="4" s="1"/>
  <c r="K28" i="4"/>
  <c r="K63" i="4" s="1"/>
  <c r="I28" i="4"/>
  <c r="P25" i="4"/>
  <c r="G25" i="4"/>
  <c r="F25" i="4"/>
  <c r="P21" i="4"/>
  <c r="Q21" i="4"/>
  <c r="G21" i="4"/>
  <c r="N10" i="4"/>
  <c r="N63" i="4" s="1"/>
  <c r="G10" i="4"/>
  <c r="F10" i="4"/>
  <c r="F66" i="4" l="1"/>
  <c r="F206" i="4" s="1"/>
  <c r="F213" i="4" s="1"/>
  <c r="P63" i="4"/>
  <c r="P204" i="4" s="1"/>
  <c r="P212" i="4" s="1"/>
  <c r="R104" i="4"/>
  <c r="G104" i="4"/>
  <c r="F105" i="4"/>
  <c r="F111" i="4" s="1"/>
  <c r="V63" i="4"/>
  <c r="V159" i="4" s="1"/>
  <c r="V167" i="4" s="1"/>
  <c r="I63" i="4"/>
  <c r="V104" i="4"/>
  <c r="I104" i="4"/>
  <c r="T63" i="4"/>
  <c r="T204" i="4" s="1"/>
  <c r="T212" i="4" s="1"/>
  <c r="G63" i="4"/>
  <c r="R63" i="4"/>
  <c r="X63" i="4"/>
  <c r="X107" i="4" s="1"/>
  <c r="X115" i="4" s="1"/>
  <c r="F157" i="4"/>
  <c r="F163" i="4" s="1"/>
  <c r="T104" i="4"/>
  <c r="N204" i="4"/>
  <c r="N212" i="4" s="1"/>
  <c r="R107" i="4" l="1"/>
  <c r="R115" i="4" s="1"/>
  <c r="V107" i="4"/>
  <c r="V115" i="4" s="1"/>
  <c r="F109" i="4"/>
  <c r="F116" i="4" s="1"/>
  <c r="X159" i="4"/>
  <c r="X167" i="4" s="1"/>
  <c r="V204" i="4"/>
  <c r="V212" i="4" s="1"/>
  <c r="X204" i="4"/>
  <c r="X212" i="4" s="1"/>
  <c r="T107" i="4"/>
  <c r="T115" i="4" s="1"/>
  <c r="T159" i="4"/>
  <c r="T167" i="4" s="1"/>
  <c r="F161" i="4"/>
  <c r="F168" i="4" s="1"/>
  <c r="R159" i="4"/>
  <c r="R167" i="4" s="1"/>
  <c r="R204" i="4"/>
  <c r="R212" i="4" s="1"/>
  <c r="N107" i="4"/>
  <c r="N115" i="4" s="1"/>
  <c r="N159" i="4"/>
  <c r="N167" i="4" s="1"/>
  <c r="P107" i="4"/>
  <c r="P115" i="4" s="1"/>
  <c r="P159" i="4"/>
  <c r="P167" i="4" s="1"/>
  <c r="E63" i="4"/>
  <c r="E204" i="4" s="1"/>
  <c r="E212" i="4" s="1"/>
  <c r="E107" i="4" l="1"/>
  <c r="E115" i="4" s="1"/>
  <c r="E159" i="4"/>
  <c r="E167" i="4" s="1"/>
</calcChain>
</file>

<file path=xl/sharedStrings.xml><?xml version="1.0" encoding="utf-8"?>
<sst xmlns="http://schemas.openxmlformats.org/spreadsheetml/2006/main" count="471" uniqueCount="202">
  <si>
    <t>Forma zaliczenia</t>
  </si>
  <si>
    <t>ECTS</t>
  </si>
  <si>
    <t>Forma zajęć</t>
  </si>
  <si>
    <t>W</t>
  </si>
  <si>
    <t>K</t>
  </si>
  <si>
    <t>Ćw</t>
  </si>
  <si>
    <t>A</t>
  </si>
  <si>
    <t>L</t>
  </si>
  <si>
    <t>S</t>
  </si>
  <si>
    <t>P</t>
  </si>
  <si>
    <t>Sem. letni</t>
  </si>
  <si>
    <t>Sem. zim</t>
  </si>
  <si>
    <t>sem. I</t>
  </si>
  <si>
    <t>sem. II</t>
  </si>
  <si>
    <t>sem. III</t>
  </si>
  <si>
    <t>sem. IV</t>
  </si>
  <si>
    <t>sem. V</t>
  </si>
  <si>
    <t>sem. VI</t>
  </si>
  <si>
    <t>Liczba godz.</t>
  </si>
  <si>
    <t>W/K</t>
  </si>
  <si>
    <t>E</t>
  </si>
  <si>
    <t>Z</t>
  </si>
  <si>
    <t>Teoretyczne podstawy kształcenia</t>
  </si>
  <si>
    <t>Moduł badawczy</t>
  </si>
  <si>
    <t>Seminarium dyplomowe</t>
  </si>
  <si>
    <t>Wychowanie fizyczne</t>
  </si>
  <si>
    <t>Nr modułu standard.</t>
  </si>
  <si>
    <t>Podstawy przygotowania teoretycznego</t>
  </si>
  <si>
    <t>Rozszerzenie przygotowania teoretycznego</t>
  </si>
  <si>
    <t>Zo</t>
  </si>
  <si>
    <t>2Zo</t>
  </si>
  <si>
    <t>Podstawy rozwoju i edukacji</t>
  </si>
  <si>
    <t>Biomedyczne podstawy rozwoju i edukacji</t>
  </si>
  <si>
    <t>Psychologia rozwoju człowieka</t>
  </si>
  <si>
    <t>Psychologiczne podstawy edukacji</t>
  </si>
  <si>
    <t>Socjologiczne podstawy edukacji</t>
  </si>
  <si>
    <t>Filozoficzne podstawy edukacji</t>
  </si>
  <si>
    <t>Wprowadzenie do pedagogiki</t>
  </si>
  <si>
    <t>Historia wychowania</t>
  </si>
  <si>
    <t>Teoretyczne podstawy wychowania</t>
  </si>
  <si>
    <t>Patologie społeczne</t>
  </si>
  <si>
    <t>Etyczne i prawne aspekty pracy pedagoga</t>
  </si>
  <si>
    <t>Etyka zawodu pedagoga</t>
  </si>
  <si>
    <t>Znaczenie uregulowań prawnych w pracy pedagoga</t>
  </si>
  <si>
    <t>Moduł sprawnościowy</t>
  </si>
  <si>
    <t>Umiejętności akademickie</t>
  </si>
  <si>
    <t>Edukacyjne zastosowanie komputerów</t>
  </si>
  <si>
    <t xml:space="preserve">Język obcy </t>
  </si>
  <si>
    <t>Metodyka pracy badawczej</t>
  </si>
  <si>
    <t>Propedeutyka specjalności</t>
  </si>
  <si>
    <t>Liczba obowiązkowych egzaminów</t>
  </si>
  <si>
    <t>Planowanie i organizacja działania</t>
  </si>
  <si>
    <t>Teoretyczne podstawy diagnozowania</t>
  </si>
  <si>
    <t>Komunikacja w edukacji</t>
  </si>
  <si>
    <t>Teoretyczne podstawy opieki</t>
  </si>
  <si>
    <t>Praca pedagoga szkolnego</t>
  </si>
  <si>
    <t>Współpraca ze środowiskiem</t>
  </si>
  <si>
    <t>Wprowadzenie do profilaktyki problemów społecznych</t>
  </si>
  <si>
    <t>Profilaktyka bezrobocia</t>
  </si>
  <si>
    <t>Profilaktyka bezdomności</t>
  </si>
  <si>
    <t>Profilaktyka uzależnień</t>
  </si>
  <si>
    <t>Praca z osobami uzależnionymi</t>
  </si>
  <si>
    <t>Praca ze sprawcą i ofiarą przemocy rodzinnej</t>
  </si>
  <si>
    <t>Rozwój kompetencji pedagoga</t>
  </si>
  <si>
    <t>Trening rozwoju osobistego</t>
  </si>
  <si>
    <t>Prowadzenie mediacji. Negocjacje</t>
  </si>
  <si>
    <t>Drama</t>
  </si>
  <si>
    <t>Praca wolontariacka</t>
  </si>
  <si>
    <t>Poradnictwo pedagogiczne</t>
  </si>
  <si>
    <t>Poradnictwo społeczno - wychowawcze</t>
  </si>
  <si>
    <t>Orientacja i poradnictwo zawodowe</t>
  </si>
  <si>
    <t>Praca z seniorami - podstawy teoretyczne i metodyka</t>
  </si>
  <si>
    <t>Instytucjonalna opieka nad seniorami</t>
  </si>
  <si>
    <t>Andragogiczne podstawy pracy edukacyjnej z seniorami</t>
  </si>
  <si>
    <t>Aktywizacja seniorów i wspieranie ich środowiska rodzinnego</t>
  </si>
  <si>
    <t>Systemy opiekuńczo - wychowawcze</t>
  </si>
  <si>
    <t>Praca z uczniem zdolnym</t>
  </si>
  <si>
    <t>Praca z uczniem ze środowisk zaniedbanych ekonomicznie i kulturowo</t>
  </si>
  <si>
    <t>Współpraca z rodzicami</t>
  </si>
  <si>
    <t>Wprowadzenie do praktyki specjalnościowej</t>
  </si>
  <si>
    <t>Elementy gerontologii społecznej i psychogerontologii</t>
  </si>
  <si>
    <t>Praca z dziećmi i mlodzieżą - podstawy teoretyczne i metodyka</t>
  </si>
  <si>
    <t>Praktyka pedagogiczna</t>
  </si>
  <si>
    <t>PP1</t>
  </si>
  <si>
    <t>PP2</t>
  </si>
  <si>
    <t>Sem. Zim</t>
  </si>
  <si>
    <t>Sem letni</t>
  </si>
  <si>
    <t>Liczba godzin</t>
  </si>
  <si>
    <t>sem I</t>
  </si>
  <si>
    <t>sem II</t>
  </si>
  <si>
    <t>sem III</t>
  </si>
  <si>
    <t>sem IV</t>
  </si>
  <si>
    <t>sem V</t>
  </si>
  <si>
    <t>semVI</t>
  </si>
  <si>
    <t>Seksualność w cyklu życia</t>
  </si>
  <si>
    <t>Rozwój seksualny człowieka: dzieciństwo - dorastanie - dorosłość - starość</t>
  </si>
  <si>
    <t>Seksualność seniorów</t>
  </si>
  <si>
    <t>Seksualność dzieci i młodzieży</t>
  </si>
  <si>
    <t>Biomedyczne aspekty seksualności człowieka</t>
  </si>
  <si>
    <t>Psychofizjologia seksualności</t>
  </si>
  <si>
    <t>Seksualność osób chorych i niepełnosprawnych</t>
  </si>
  <si>
    <t>Płodność i jej regulowanie</t>
  </si>
  <si>
    <t>Profilaktyka chorób przenoszonych drogąś płciową</t>
  </si>
  <si>
    <t>Społeczno - kulturowe aspekty seksualności</t>
  </si>
  <si>
    <t>Seksualność jako przedmiot badań pedagogiki</t>
  </si>
  <si>
    <t>Wspólczesne teorie seksualności</t>
  </si>
  <si>
    <t>Normy seksuologiczne a zachowania seksualne</t>
  </si>
  <si>
    <t>Przemiany seksualności Polaków</t>
  </si>
  <si>
    <t>Kultura i etyka zachowań seksualnych</t>
  </si>
  <si>
    <t>Pedagogiczne znaczenie prawnych regulacji zachowań seksualnych</t>
  </si>
  <si>
    <t>Metodyka edukacji seksualnej</t>
  </si>
  <si>
    <t>Modele edukacji seksualnej na świecie</t>
  </si>
  <si>
    <t>Metodyka zajęć wychowania seksualnego</t>
  </si>
  <si>
    <t>Programy profilaktyczne w edukacji seksualnej</t>
  </si>
  <si>
    <t>Aksjologiczne aspekty wychowania seksualnego</t>
  </si>
  <si>
    <t>Standardy pracy pomocowej i doradczej w edukacji seksualnej</t>
  </si>
  <si>
    <t>Forma zajęc</t>
  </si>
  <si>
    <t>sem VI</t>
  </si>
  <si>
    <t>Teporetyczne podstawy pracy resocjalizacyjnej</t>
  </si>
  <si>
    <t>Podstawy pedagogiki resocjalizacyjnej</t>
  </si>
  <si>
    <t>Zagadnienia przestępczości</t>
  </si>
  <si>
    <t>Zagadnienia niedostosowania społecznego</t>
  </si>
  <si>
    <t>Psychologia kliniczna w resocjalizacji</t>
  </si>
  <si>
    <t>Metodyka pracy pedagoga resocjalizacyjnego</t>
  </si>
  <si>
    <t>Resocjalizacja nieletnich w całodobowych placówkach resocjalizacyjnych</t>
  </si>
  <si>
    <t>Praca penitencjarna</t>
  </si>
  <si>
    <t>Interwencja kryzysowa</t>
  </si>
  <si>
    <t>Podstawy prawne i metodyka pracy kuratora sądowego</t>
  </si>
  <si>
    <t>Mediacje między sprawcą a ofiarą przestępstwa</t>
  </si>
  <si>
    <t>Zasady przyjmowania na specjalność:</t>
  </si>
  <si>
    <t>1. każdy student może nieodpłatnie na studiach stacjonarnych i w ramach opłaty za studia niestacjonarne na kierunku Pedagogika wybrać tylko jedną specjalność</t>
  </si>
  <si>
    <t>3. warunkiem utworzenia danej specjalności jest jej liczebność, odpowiadająca liczebności wskazanej w Zarządzeniu Rektora UG</t>
  </si>
  <si>
    <t>Moduły obowiązkowe i ograniczonego wyboru</t>
  </si>
  <si>
    <t>OW</t>
  </si>
  <si>
    <t>Warsztat pracy pedagoga (cz.I)</t>
  </si>
  <si>
    <t>Warsztat pracy pedagoga (cz.II)</t>
  </si>
  <si>
    <t>Diagnozowania w pracy opiekuńczo - wychowawczej</t>
  </si>
  <si>
    <t>Projektowanie pracy opiekuńczo - wychowawczej</t>
  </si>
  <si>
    <t>Ewaluacja pracy opiekuńczo - wychowawczej</t>
  </si>
  <si>
    <t>Praca opiekuńcza i wychowawcza (cz. I)</t>
  </si>
  <si>
    <t>Praca opiekuńcza i wychowawcza (cz. II)</t>
  </si>
  <si>
    <t xml:space="preserve">Metodyka pracy opiekuńczo - wychowawczej              </t>
  </si>
  <si>
    <t xml:space="preserve">zakres rozszerzony </t>
  </si>
  <si>
    <t>Liczba godzin z modułu do wyboru</t>
  </si>
  <si>
    <t>Liczba punktów z modułu do wyboru</t>
  </si>
  <si>
    <t>Warsztat pracy pedagoga (cz. II)</t>
  </si>
  <si>
    <t>Diagnozowanie w pracy edukacyjnej</t>
  </si>
  <si>
    <t>Projektowanie pracy edukacyjnej</t>
  </si>
  <si>
    <t>Ewaluacja pracy edukacyjnej</t>
  </si>
  <si>
    <t>Metodyka pracy opiekuńczej i wychowawczej</t>
  </si>
  <si>
    <t>zakres podstawowy</t>
  </si>
  <si>
    <t>Projektowanie pracy resocjalizacyjnej</t>
  </si>
  <si>
    <t>Ewaluacja pracy resocjalizacyjnej</t>
  </si>
  <si>
    <t>Liczba punktów ECTS</t>
  </si>
  <si>
    <t xml:space="preserve">     ECTS za przedmiotu ograniczonego wyboru</t>
  </si>
  <si>
    <t xml:space="preserve">     ECTS za wybrany moduł specjalności</t>
  </si>
  <si>
    <t>Razem punktów ECTS (cz. I i II)</t>
  </si>
  <si>
    <t>SUMA godzin</t>
  </si>
  <si>
    <t>SUMA punktów ECTS</t>
  </si>
  <si>
    <t xml:space="preserve">     ECTS do uzyskania z modułów do wyboru (cz. III)</t>
  </si>
  <si>
    <t>Liczba godzin: zajęć</t>
  </si>
  <si>
    <t>Razem godzin zajęć (cz. I i II)</t>
  </si>
  <si>
    <t>Praca z osobami uzaleznionymi i ich rodzinami (cz. I)</t>
  </si>
  <si>
    <t>Praca z osobami uzależnionymi od alkoholu i ich rodzinami</t>
  </si>
  <si>
    <t>Profilaktyka społeczna (cz. I)</t>
  </si>
  <si>
    <t>Profilaktyka przestępczości</t>
  </si>
  <si>
    <t xml:space="preserve">     STACJONARNE STUDIA I STOPNIA, profil OGÓLNOAKADEMICKI</t>
  </si>
  <si>
    <t xml:space="preserve">     CZĘŚĆ I - MODUŁY OBOWIĄZKOWE I OGRANICZONEGO WYBORU dla wszystkich studentów</t>
  </si>
  <si>
    <t xml:space="preserve">     W - wykłady, K - konwersatorium, Ćw A - ćwiczenia audytoryjne, Ćw W - ćw. warsztatowe, L - lektorat, S - seminarium, P - praktyka</t>
  </si>
  <si>
    <t xml:space="preserve">     specjalność: pedagogika opiekuńczo-wychowawcza z gerontologią społeczną</t>
  </si>
  <si>
    <t xml:space="preserve">     specjalność: pedagogika opiekuńczo-wychowawcza z edukacja seksualną</t>
  </si>
  <si>
    <t>Praca z osobami uzależnionymi i ch rodzinami (cz. II)</t>
  </si>
  <si>
    <t>Praca z osobami uzależnionymi od narkotyków</t>
  </si>
  <si>
    <t>Profilaktyka społeczna (cz. II)</t>
  </si>
  <si>
    <t xml:space="preserve">     do uzyskania z modułów fakultatywnych (cz. III)</t>
  </si>
  <si>
    <t>Moduł do wyboru                                                                                           specjalność: pedagogika opiekuńczo - wychowawcza z gerontologią społeczną</t>
  </si>
  <si>
    <t>Moduł do wyboru                                                                                     specjalność: pedagogika opiekuńczo - wychowawcza z edukacją seksualną</t>
  </si>
  <si>
    <t xml:space="preserve">     ECTS do uzyskania z modułów fakultatywnych (cz. III)</t>
  </si>
  <si>
    <t>Historia systemów penitencjarnych                                                          Historia wychowania w rodzinie                                                                Historia edukacji seksualnej</t>
  </si>
  <si>
    <t>Diagnozowanie w pracy resocjalizacyjnej</t>
  </si>
  <si>
    <t>Socjologia wychowania</t>
  </si>
  <si>
    <t>2Z</t>
  </si>
  <si>
    <t>E,Zo</t>
  </si>
  <si>
    <t xml:space="preserve">     do uzyskania z wykładu ogólnouczelnianego</t>
  </si>
  <si>
    <t xml:space="preserve">     ECTS za przedmioty ograniczonego wyboru</t>
  </si>
  <si>
    <t>Problematyka przemocy seksualnej</t>
  </si>
  <si>
    <t xml:space="preserve">     specjalność: pedagogika resocjalizacyjna i wczesna interwencja społeczna</t>
  </si>
  <si>
    <t>Moduł do wyboru                                                                                                 specjalność: pedagogika resocjalizacyjna i wczesna interwencja społeczna</t>
  </si>
  <si>
    <t xml:space="preserve">    ECTS do uzyskania z wykładu ogólnouczelnianego</t>
  </si>
  <si>
    <t xml:space="preserve">2.w przypadku liczby kandydatów przekraczającej liczbę miejsc na danej specjalności, kryterium wyboru stanowi średnia ocen ze wszystkich zaliczeń i egzaminów, uzyskana na I semestrze studiów  </t>
  </si>
  <si>
    <t>Moduły obowiązkowe i ograniczonego wyboru (dla wszystkich specjalności)</t>
  </si>
  <si>
    <t xml:space="preserve">     CZĘŚĆ II - BLOK MODUŁÓW DO WYBORU - moduły specjalnościowe, zgodnie z wyborem dokonanym na I roku studiów, obowiązuje do końca studiów</t>
  </si>
  <si>
    <t xml:space="preserve">     moduły specjalności do wyboru od II roku: pedagogika opiekuńczo - wychowawcza z gerontologią społeczną/ pedagogika opiekuńczo - wychowawcza z edukacją seksualną/</t>
  </si>
  <si>
    <t xml:space="preserve">     pedagogika resocjalizacyjna i wczesna interwencja    społeczna</t>
  </si>
  <si>
    <t xml:space="preserve">     Kierunek: PEDAGOGIKA - PLAN STUDIÓW OD ROKU AKADEMICKIEGO 2016/2017                                      </t>
  </si>
  <si>
    <t>rok I                       2016/17</t>
  </si>
  <si>
    <t>rok II                       2017/18</t>
  </si>
  <si>
    <t>rok III                        2018/19</t>
  </si>
  <si>
    <t xml:space="preserve">                          w tym godzin praktyk :</t>
  </si>
  <si>
    <t xml:space="preserve">     w tym godzin praktyk:</t>
  </si>
  <si>
    <t xml:space="preserve">      w tym godzin praktyk:</t>
  </si>
  <si>
    <t>Student dokonuje wyboru specjalności po I semestrze studiów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</si>
</sst>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name val="Arial CE"/>
      <charset val="238"/>
    </font>
    <font>
      <sz val="8"/>
      <name val="Arial CE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b/>
      <sz val="8"/>
      <name val="Arial CE"/>
      <charset val="238"/>
    </font>
    <font>
      <b/>
      <sz val="7"/>
      <name val="Arial CE"/>
      <charset val="238"/>
    </font>
    <font>
      <b/>
      <sz val="9"/>
      <name val="Arial CE"/>
      <charset val="238"/>
    </font>
    <font>
      <sz val="7"/>
      <name val="Arial"/>
      <family val="2"/>
      <charset val="238"/>
    </font>
    <font>
      <b/>
      <sz val="7"/>
      <name val="Arial"/>
      <family val="2"/>
      <charset val="238"/>
    </font>
    <font>
      <sz val="8"/>
      <color rgb="FFFF000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48118533890809E-2"/>
        <bgColor indexed="64"/>
      </patternFill>
    </fill>
    <fill>
      <patternFill patternType="solid">
        <fgColor theme="2" tint="-9.9978637043366805E-2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13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/>
    <xf numFmtId="0" fontId="3" fillId="0" borderId="0" xfId="0" applyFont="1"/>
    <xf numFmtId="0" fontId="1" fillId="0" borderId="0" xfId="0" applyFont="1" applyAlignment="1"/>
    <xf numFmtId="0" fontId="1" fillId="0" borderId="0" xfId="0" applyFont="1" applyAlignment="1">
      <alignment vertical="center"/>
    </xf>
    <xf numFmtId="0" fontId="4" fillId="0" borderId="0" xfId="0" applyFont="1"/>
    <xf numFmtId="0" fontId="2" fillId="0" borderId="2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1" fillId="0" borderId="0" xfId="0" applyFont="1" applyFill="1"/>
    <xf numFmtId="0" fontId="4" fillId="0" borderId="0" xfId="0" applyFont="1" applyAlignment="1">
      <alignment horizontal="center"/>
    </xf>
    <xf numFmtId="0" fontId="1" fillId="2" borderId="10" xfId="0" applyFont="1" applyFill="1" applyBorder="1"/>
    <xf numFmtId="0" fontId="1" fillId="0" borderId="0" xfId="0" applyFont="1" applyFill="1" applyBorder="1"/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center" vertical="center"/>
    </xf>
    <xf numFmtId="0" fontId="4" fillId="0" borderId="0" xfId="0" applyFont="1" applyFill="1" applyBorder="1"/>
    <xf numFmtId="0" fontId="1" fillId="0" borderId="0" xfId="0" applyFont="1" applyFill="1" applyBorder="1" applyAlignment="1">
      <alignment horizontal="left" vertical="center"/>
    </xf>
    <xf numFmtId="0" fontId="3" fillId="0" borderId="0" xfId="0" applyFont="1" applyFill="1" applyBorder="1"/>
    <xf numFmtId="0" fontId="4" fillId="0" borderId="0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1" fillId="0" borderId="0" xfId="0" applyFont="1"/>
    <xf numFmtId="0" fontId="2" fillId="2" borderId="4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2" borderId="0" xfId="0" applyFont="1" applyFill="1" applyBorder="1"/>
    <xf numFmtId="0" fontId="3" fillId="0" borderId="6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17" xfId="0" applyFont="1" applyFill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left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1" fillId="0" borderId="16" xfId="0" applyFont="1" applyBorder="1" applyAlignment="1"/>
    <xf numFmtId="0" fontId="4" fillId="0" borderId="2" xfId="0" applyFont="1" applyBorder="1" applyAlignment="1"/>
    <xf numFmtId="0" fontId="3" fillId="0" borderId="18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4" fillId="0" borderId="16" xfId="0" applyFont="1" applyBorder="1" applyAlignment="1"/>
    <xf numFmtId="0" fontId="4" fillId="0" borderId="16" xfId="0" applyFont="1" applyFill="1" applyBorder="1" applyAlignment="1">
      <alignment horizontal="center" vertical="center"/>
    </xf>
    <xf numFmtId="0" fontId="4" fillId="0" borderId="5" xfId="0" applyFont="1" applyFill="1" applyBorder="1"/>
    <xf numFmtId="0" fontId="4" fillId="0" borderId="6" xfId="0" applyFont="1" applyBorder="1" applyAlignment="1"/>
    <xf numFmtId="0" fontId="4" fillId="0" borderId="2" xfId="0" applyFont="1" applyFill="1" applyBorder="1" applyAlignment="1"/>
    <xf numFmtId="0" fontId="4" fillId="0" borderId="6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left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/>
    <xf numFmtId="0" fontId="2" fillId="3" borderId="6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/>
    <xf numFmtId="0" fontId="2" fillId="3" borderId="2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0" fontId="2" fillId="3" borderId="4" xfId="0" applyFont="1" applyFill="1" applyBorder="1" applyAlignment="1">
      <alignment vertical="center" wrapText="1"/>
    </xf>
    <xf numFmtId="0" fontId="2" fillId="3" borderId="5" xfId="0" applyFont="1" applyFill="1" applyBorder="1" applyAlignment="1">
      <alignment vertical="center" wrapText="1"/>
    </xf>
    <xf numFmtId="0" fontId="2" fillId="3" borderId="2" xfId="0" applyFont="1" applyFill="1" applyBorder="1" applyAlignment="1">
      <alignment vertical="center" wrapText="1"/>
    </xf>
    <xf numFmtId="0" fontId="2" fillId="3" borderId="6" xfId="0" applyFont="1" applyFill="1" applyBorder="1" applyAlignment="1">
      <alignment vertical="center" wrapText="1"/>
    </xf>
    <xf numFmtId="0" fontId="2" fillId="3" borderId="19" xfId="0" applyFont="1" applyFill="1" applyBorder="1" applyAlignment="1">
      <alignment vertical="center" wrapText="1"/>
    </xf>
    <xf numFmtId="0" fontId="2" fillId="3" borderId="7" xfId="0" applyFont="1" applyFill="1" applyBorder="1" applyAlignment="1">
      <alignment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left" vertical="center" wrapText="1"/>
    </xf>
    <xf numFmtId="0" fontId="3" fillId="3" borderId="14" xfId="0" applyFont="1" applyFill="1" applyBorder="1" applyAlignment="1">
      <alignment horizontal="center" vertical="center" shrinkToFit="1"/>
    </xf>
    <xf numFmtId="0" fontId="4" fillId="3" borderId="14" xfId="0" applyFont="1" applyFill="1" applyBorder="1" applyAlignment="1">
      <alignment vertical="center"/>
    </xf>
    <xf numFmtId="0" fontId="4" fillId="3" borderId="14" xfId="0" applyFont="1" applyFill="1" applyBorder="1" applyAlignment="1">
      <alignment horizontal="center" vertical="center"/>
    </xf>
    <xf numFmtId="0" fontId="4" fillId="3" borderId="14" xfId="0" applyFont="1" applyFill="1" applyBorder="1" applyAlignment="1"/>
    <xf numFmtId="0" fontId="3" fillId="0" borderId="34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/>
    </xf>
    <xf numFmtId="0" fontId="3" fillId="0" borderId="22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/>
    </xf>
    <xf numFmtId="0" fontId="3" fillId="2" borderId="34" xfId="0" applyFont="1" applyFill="1" applyBorder="1" applyAlignment="1">
      <alignment horizontal="left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3" fillId="2" borderId="37" xfId="0" applyFont="1" applyFill="1" applyBorder="1" applyAlignment="1">
      <alignment horizontal="center" vertical="center" wrapText="1"/>
    </xf>
    <xf numFmtId="0" fontId="3" fillId="2" borderId="34" xfId="0" applyFont="1" applyFill="1" applyBorder="1" applyAlignment="1">
      <alignment horizontal="center" vertical="center" wrapText="1"/>
    </xf>
    <xf numFmtId="0" fontId="2" fillId="2" borderId="39" xfId="0" applyFont="1" applyFill="1" applyBorder="1" applyAlignment="1">
      <alignment horizontal="center" vertical="center" wrapText="1"/>
    </xf>
    <xf numFmtId="0" fontId="2" fillId="2" borderId="41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 wrapText="1"/>
    </xf>
    <xf numFmtId="0" fontId="3" fillId="2" borderId="39" xfId="0" applyFont="1" applyFill="1" applyBorder="1" applyAlignment="1">
      <alignment horizontal="center" vertical="center" wrapText="1"/>
    </xf>
    <xf numFmtId="0" fontId="3" fillId="2" borderId="41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left" vertical="center" wrapText="1"/>
    </xf>
    <xf numFmtId="0" fontId="1" fillId="0" borderId="34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left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3" fillId="4" borderId="22" xfId="0" applyFont="1" applyFill="1" applyBorder="1" applyAlignment="1">
      <alignment horizontal="center" vertical="center" wrapText="1"/>
    </xf>
    <xf numFmtId="0" fontId="4" fillId="4" borderId="38" xfId="0" applyFont="1" applyFill="1" applyBorder="1" applyAlignment="1">
      <alignment horizontal="center" vertical="center"/>
    </xf>
    <xf numFmtId="0" fontId="4" fillId="4" borderId="37" xfId="0" applyFont="1" applyFill="1" applyBorder="1" applyAlignment="1">
      <alignment vertical="center"/>
    </xf>
    <xf numFmtId="0" fontId="2" fillId="4" borderId="38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left" vertical="center"/>
    </xf>
    <xf numFmtId="0" fontId="1" fillId="4" borderId="3" xfId="0" applyFont="1" applyFill="1" applyBorder="1" applyAlignment="1">
      <alignment vertical="center"/>
    </xf>
    <xf numFmtId="0" fontId="1" fillId="4" borderId="1" xfId="0" applyFont="1" applyFill="1" applyBorder="1" applyAlignment="1">
      <alignment vertical="center"/>
    </xf>
    <xf numFmtId="0" fontId="1" fillId="4" borderId="4" xfId="0" applyFont="1" applyFill="1" applyBorder="1" applyAlignment="1">
      <alignment vertical="center"/>
    </xf>
    <xf numFmtId="0" fontId="4" fillId="4" borderId="3" xfId="0" applyFont="1" applyFill="1" applyBorder="1" applyAlignment="1">
      <alignment vertical="center"/>
    </xf>
    <xf numFmtId="0" fontId="4" fillId="4" borderId="1" xfId="0" applyFont="1" applyFill="1" applyBorder="1" applyAlignment="1">
      <alignment vertical="center"/>
    </xf>
    <xf numFmtId="0" fontId="3" fillId="4" borderId="4" xfId="0" applyFont="1" applyFill="1" applyBorder="1" applyAlignment="1">
      <alignment horizontal="left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vertical="center"/>
    </xf>
    <xf numFmtId="0" fontId="4" fillId="4" borderId="6" xfId="0" applyFont="1" applyFill="1" applyBorder="1" applyAlignment="1">
      <alignment vertical="center"/>
    </xf>
    <xf numFmtId="0" fontId="4" fillId="4" borderId="5" xfId="0" applyFont="1" applyFill="1" applyBorder="1" applyAlignment="1">
      <alignment vertical="center"/>
    </xf>
    <xf numFmtId="0" fontId="3" fillId="4" borderId="3" xfId="0" applyFont="1" applyFill="1" applyBorder="1" applyAlignment="1">
      <alignment horizontal="center" vertical="center" shrinkToFit="1"/>
    </xf>
    <xf numFmtId="0" fontId="4" fillId="4" borderId="2" xfId="0" applyFont="1" applyFill="1" applyBorder="1" applyAlignment="1"/>
    <xf numFmtId="0" fontId="4" fillId="4" borderId="1" xfId="0" applyFont="1" applyFill="1" applyBorder="1" applyAlignment="1"/>
    <xf numFmtId="0" fontId="2" fillId="4" borderId="7" xfId="0" applyFont="1" applyFill="1" applyBorder="1" applyAlignment="1">
      <alignment vertical="center" wrapText="1"/>
    </xf>
    <xf numFmtId="0" fontId="2" fillId="4" borderId="9" xfId="0" applyFont="1" applyFill="1" applyBorder="1" applyAlignment="1">
      <alignment vertical="center" wrapText="1"/>
    </xf>
    <xf numFmtId="0" fontId="2" fillId="4" borderId="8" xfId="0" applyFont="1" applyFill="1" applyBorder="1" applyAlignment="1">
      <alignment vertical="center" wrapText="1"/>
    </xf>
    <xf numFmtId="0" fontId="2" fillId="4" borderId="17" xfId="0" applyFont="1" applyFill="1" applyBorder="1" applyAlignment="1">
      <alignment vertical="center" wrapText="1"/>
    </xf>
    <xf numFmtId="0" fontId="2" fillId="4" borderId="20" xfId="0" applyFont="1" applyFill="1" applyBorder="1" applyAlignment="1">
      <alignment vertical="center" wrapText="1"/>
    </xf>
    <xf numFmtId="0" fontId="2" fillId="4" borderId="16" xfId="0" applyFont="1" applyFill="1" applyBorder="1" applyAlignment="1">
      <alignment vertical="center" wrapText="1"/>
    </xf>
    <xf numFmtId="0" fontId="4" fillId="4" borderId="16" xfId="0" applyFont="1" applyFill="1" applyBorder="1" applyAlignment="1"/>
    <xf numFmtId="0" fontId="2" fillId="4" borderId="3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left" vertical="center" wrapText="1"/>
    </xf>
    <xf numFmtId="0" fontId="4" fillId="4" borderId="15" xfId="0" applyFont="1" applyFill="1" applyBorder="1" applyAlignment="1">
      <alignment horizontal="center"/>
    </xf>
    <xf numFmtId="0" fontId="4" fillId="4" borderId="17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4" borderId="15" xfId="0" applyFont="1" applyFill="1" applyBorder="1" applyAlignment="1">
      <alignment horizontal="center" vertical="center"/>
    </xf>
    <xf numFmtId="0" fontId="4" fillId="4" borderId="16" xfId="0" applyFont="1" applyFill="1" applyBorder="1" applyAlignment="1">
      <alignment horizontal="center" vertical="center"/>
    </xf>
    <xf numFmtId="0" fontId="4" fillId="4" borderId="17" xfId="0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left" vertical="center" wrapText="1"/>
    </xf>
    <xf numFmtId="0" fontId="2" fillId="4" borderId="4" xfId="0" applyFont="1" applyFill="1" applyBorder="1" applyAlignment="1">
      <alignment horizontal="left" vertical="center" wrapText="1"/>
    </xf>
    <xf numFmtId="0" fontId="3" fillId="0" borderId="4" xfId="0" applyFont="1" applyBorder="1" applyAlignment="1">
      <alignment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3" fillId="0" borderId="4" xfId="0" applyFont="1" applyFill="1" applyBorder="1" applyAlignment="1">
      <alignment horizontal="left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2" fillId="4" borderId="22" xfId="0" applyFont="1" applyFill="1" applyBorder="1" applyAlignment="1">
      <alignment horizontal="center" vertical="center" wrapText="1"/>
    </xf>
    <xf numFmtId="0" fontId="2" fillId="4" borderId="37" xfId="0" applyFont="1" applyFill="1" applyBorder="1" applyAlignment="1">
      <alignment horizontal="center" vertical="center" wrapText="1"/>
    </xf>
    <xf numFmtId="0" fontId="2" fillId="4" borderId="3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0" borderId="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left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wrapText="1"/>
    </xf>
    <xf numFmtId="0" fontId="1" fillId="0" borderId="8" xfId="0" applyFont="1" applyBorder="1" applyAlignment="1"/>
    <xf numFmtId="0" fontId="2" fillId="4" borderId="19" xfId="0" applyFont="1" applyFill="1" applyBorder="1" applyAlignment="1">
      <alignment horizontal="left" vertical="center" wrapText="1"/>
    </xf>
    <xf numFmtId="0" fontId="4" fillId="4" borderId="41" xfId="0" applyFont="1" applyFill="1" applyBorder="1" applyAlignment="1"/>
    <xf numFmtId="0" fontId="4" fillId="5" borderId="2" xfId="0" applyFont="1" applyFill="1" applyBorder="1" applyAlignment="1">
      <alignment horizontal="center"/>
    </xf>
    <xf numFmtId="0" fontId="2" fillId="3" borderId="34" xfId="0" applyFont="1" applyFill="1" applyBorder="1" applyAlignment="1">
      <alignment vertical="center" wrapText="1"/>
    </xf>
    <xf numFmtId="0" fontId="2" fillId="3" borderId="34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2" fillId="4" borderId="39" xfId="0" applyFont="1" applyFill="1" applyBorder="1" applyAlignment="1">
      <alignment horizontal="left" vertical="center" wrapText="1"/>
    </xf>
    <xf numFmtId="0" fontId="2" fillId="4" borderId="4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2" fillId="2" borderId="50" xfId="0" applyFont="1" applyFill="1" applyBorder="1" applyAlignment="1">
      <alignment horizontal="left" vertical="center" wrapText="1"/>
    </xf>
    <xf numFmtId="0" fontId="2" fillId="2" borderId="48" xfId="0" applyFont="1" applyFill="1" applyBorder="1" applyAlignment="1">
      <alignment horizontal="center" vertical="center" wrapText="1"/>
    </xf>
    <xf numFmtId="0" fontId="8" fillId="2" borderId="49" xfId="0" applyFont="1" applyFill="1" applyBorder="1" applyAlignment="1">
      <alignment horizontal="center" vertical="center" wrapText="1"/>
    </xf>
    <xf numFmtId="0" fontId="2" fillId="2" borderId="50" xfId="0" applyFont="1" applyFill="1" applyBorder="1" applyAlignment="1">
      <alignment horizontal="center" vertical="center" wrapText="1"/>
    </xf>
    <xf numFmtId="0" fontId="2" fillId="2" borderId="49" xfId="0" applyFont="1" applyFill="1" applyBorder="1" applyAlignment="1">
      <alignment horizontal="center" vertical="center" wrapText="1"/>
    </xf>
    <xf numFmtId="0" fontId="4" fillId="2" borderId="49" xfId="0" applyFont="1" applyFill="1" applyBorder="1" applyAlignment="1">
      <alignment horizontal="center" vertical="center"/>
    </xf>
    <xf numFmtId="0" fontId="2" fillId="2" borderId="49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2" fillId="0" borderId="50" xfId="0" applyFont="1" applyBorder="1" applyAlignment="1">
      <alignment horizontal="left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/>
    </xf>
    <xf numFmtId="0" fontId="2" fillId="2" borderId="50" xfId="0" applyFont="1" applyFill="1" applyBorder="1" applyAlignment="1">
      <alignment vertical="center" wrapText="1"/>
    </xf>
    <xf numFmtId="0" fontId="8" fillId="2" borderId="48" xfId="0" applyFont="1" applyFill="1" applyBorder="1" applyAlignment="1">
      <alignment horizontal="center" vertical="center" wrapText="1"/>
    </xf>
    <xf numFmtId="0" fontId="1" fillId="2" borderId="49" xfId="0" applyFont="1" applyFill="1" applyBorder="1" applyAlignment="1">
      <alignment horizontal="center" vertical="center"/>
    </xf>
    <xf numFmtId="0" fontId="3" fillId="2" borderId="49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8" fillId="0" borderId="48" xfId="0" applyFont="1" applyBorder="1" applyAlignment="1">
      <alignment horizontal="center" vertical="center" shrinkToFit="1"/>
    </xf>
    <xf numFmtId="0" fontId="1" fillId="0" borderId="2" xfId="0" applyFont="1" applyBorder="1" applyAlignment="1">
      <alignment vertical="center"/>
    </xf>
    <xf numFmtId="0" fontId="1" fillId="2" borderId="49" xfId="0" applyFont="1" applyFill="1" applyBorder="1" applyAlignment="1">
      <alignment vertical="center"/>
    </xf>
    <xf numFmtId="0" fontId="1" fillId="2" borderId="50" xfId="0" applyFont="1" applyFill="1" applyBorder="1" applyAlignment="1">
      <alignment horizontal="center" vertical="center"/>
    </xf>
    <xf numFmtId="0" fontId="4" fillId="2" borderId="50" xfId="0" applyFont="1" applyFill="1" applyBorder="1" applyAlignment="1">
      <alignment vertical="center"/>
    </xf>
    <xf numFmtId="0" fontId="1" fillId="2" borderId="48" xfId="0" applyFont="1" applyFill="1" applyBorder="1" applyAlignment="1">
      <alignment horizontal="center" vertical="center"/>
    </xf>
    <xf numFmtId="0" fontId="4" fillId="2" borderId="50" xfId="0" applyFont="1" applyFill="1" applyBorder="1" applyAlignment="1">
      <alignment horizontal="center" vertical="center"/>
    </xf>
    <xf numFmtId="0" fontId="4" fillId="2" borderId="48" xfId="0" applyFont="1" applyFill="1" applyBorder="1" applyAlignment="1">
      <alignment horizontal="center" vertical="center"/>
    </xf>
    <xf numFmtId="0" fontId="1" fillId="0" borderId="2" xfId="0" applyFont="1" applyBorder="1" applyAlignment="1"/>
    <xf numFmtId="0" fontId="2" fillId="0" borderId="50" xfId="0" applyFont="1" applyFill="1" applyBorder="1" applyAlignment="1">
      <alignment horizontal="left" vertical="center" wrapText="1"/>
    </xf>
    <xf numFmtId="0" fontId="4" fillId="0" borderId="49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/>
    </xf>
    <xf numFmtId="0" fontId="4" fillId="2" borderId="49" xfId="0" applyFont="1" applyFill="1" applyBorder="1" applyAlignment="1"/>
    <xf numFmtId="0" fontId="3" fillId="0" borderId="51" xfId="0" applyFont="1" applyBorder="1" applyAlignment="1">
      <alignment horizontal="center" vertical="center" wrapText="1"/>
    </xf>
    <xf numFmtId="0" fontId="4" fillId="0" borderId="49" xfId="0" applyFont="1" applyBorder="1" applyAlignment="1"/>
    <xf numFmtId="0" fontId="7" fillId="2" borderId="31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3" fillId="2" borderId="7" xfId="0" applyFont="1" applyFill="1" applyBorder="1" applyAlignment="1">
      <alignment horizontal="left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left" vertical="center" wrapText="1"/>
    </xf>
    <xf numFmtId="0" fontId="3" fillId="2" borderId="31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/>
    </xf>
    <xf numFmtId="0" fontId="3" fillId="0" borderId="48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/>
    </xf>
    <xf numFmtId="0" fontId="1" fillId="0" borderId="49" xfId="0" applyFont="1" applyFill="1" applyBorder="1" applyAlignment="1">
      <alignment horizontal="center" vertical="center"/>
    </xf>
    <xf numFmtId="0" fontId="4" fillId="0" borderId="50" xfId="0" applyFont="1" applyFill="1" applyBorder="1" applyAlignment="1">
      <alignment horizontal="center" vertical="center"/>
    </xf>
    <xf numFmtId="0" fontId="1" fillId="0" borderId="2" xfId="0" applyFont="1" applyFill="1" applyBorder="1" applyAlignment="1"/>
    <xf numFmtId="0" fontId="1" fillId="0" borderId="1" xfId="0" applyFont="1" applyFill="1" applyBorder="1" applyAlignment="1"/>
    <xf numFmtId="0" fontId="1" fillId="0" borderId="16" xfId="0" applyFont="1" applyFill="1" applyBorder="1" applyAlignment="1"/>
    <xf numFmtId="0" fontId="4" fillId="0" borderId="49" xfId="0" applyFont="1" applyFill="1" applyBorder="1" applyAlignment="1"/>
    <xf numFmtId="0" fontId="3" fillId="0" borderId="2" xfId="0" applyFont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3" fillId="2" borderId="37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3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4" fillId="4" borderId="16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4" borderId="41" xfId="0" applyFont="1" applyFill="1" applyBorder="1" applyAlignment="1">
      <alignment horizontal="center" vertical="center" wrapText="1"/>
    </xf>
    <xf numFmtId="0" fontId="2" fillId="4" borderId="19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2" fillId="4" borderId="37" xfId="0" applyFont="1" applyFill="1" applyBorder="1" applyAlignment="1">
      <alignment horizontal="center" vertical="center" wrapText="1"/>
    </xf>
    <xf numFmtId="0" fontId="2" fillId="4" borderId="34" xfId="0" applyFont="1" applyFill="1" applyBorder="1" applyAlignment="1">
      <alignment horizontal="center" vertical="center" wrapText="1"/>
    </xf>
    <xf numFmtId="0" fontId="2" fillId="4" borderId="22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4" borderId="39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left" vertical="center" wrapText="1"/>
    </xf>
    <xf numFmtId="0" fontId="2" fillId="4" borderId="4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4" fillId="4" borderId="15" xfId="0" applyFont="1" applyFill="1" applyBorder="1" applyAlignment="1">
      <alignment horizontal="center" vertical="center"/>
    </xf>
    <xf numFmtId="0" fontId="4" fillId="4" borderId="16" xfId="0" applyFont="1" applyFill="1" applyBorder="1" applyAlignment="1">
      <alignment horizontal="center" vertical="center"/>
    </xf>
    <xf numFmtId="0" fontId="4" fillId="4" borderId="17" xfId="0" applyFont="1" applyFill="1" applyBorder="1" applyAlignment="1">
      <alignment horizontal="center" vertical="center"/>
    </xf>
    <xf numFmtId="0" fontId="2" fillId="3" borderId="23" xfId="0" applyFont="1" applyFill="1" applyBorder="1" applyAlignment="1">
      <alignment horizontal="center" vertical="center" wrapText="1"/>
    </xf>
    <xf numFmtId="0" fontId="2" fillId="3" borderId="26" xfId="0" applyFont="1" applyFill="1" applyBorder="1" applyAlignment="1">
      <alignment horizontal="center" vertical="center" wrapText="1"/>
    </xf>
    <xf numFmtId="0" fontId="2" fillId="4" borderId="41" xfId="0" applyFont="1" applyFill="1" applyBorder="1" applyAlignment="1">
      <alignment horizontal="center" vertical="center" wrapText="1"/>
    </xf>
    <xf numFmtId="0" fontId="2" fillId="4" borderId="19" xfId="0" applyFont="1" applyFill="1" applyBorder="1" applyAlignment="1">
      <alignment horizontal="center" vertical="center" wrapText="1"/>
    </xf>
    <xf numFmtId="0" fontId="2" fillId="3" borderId="27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4" fillId="3" borderId="23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2" fillId="4" borderId="39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left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/>
    <xf numFmtId="0" fontId="2" fillId="4" borderId="6" xfId="0" applyFont="1" applyFill="1" applyBorder="1" applyAlignment="1">
      <alignment vertical="center" wrapText="1"/>
    </xf>
    <xf numFmtId="0" fontId="2" fillId="4" borderId="5" xfId="0" applyFont="1" applyFill="1" applyBorder="1" applyAlignment="1">
      <alignment vertical="center" wrapText="1"/>
    </xf>
    <xf numFmtId="0" fontId="2" fillId="4" borderId="2" xfId="0" applyFont="1" applyFill="1" applyBorder="1" applyAlignment="1">
      <alignment vertical="center" wrapText="1"/>
    </xf>
    <xf numFmtId="0" fontId="2" fillId="3" borderId="17" xfId="0" applyFont="1" applyFill="1" applyBorder="1" applyAlignment="1">
      <alignment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/>
    </xf>
    <xf numFmtId="0" fontId="2" fillId="3" borderId="54" xfId="0" applyFont="1" applyFill="1" applyBorder="1" applyAlignment="1">
      <alignment horizontal="center" vertical="center" wrapText="1"/>
    </xf>
    <xf numFmtId="0" fontId="2" fillId="3" borderId="55" xfId="0" applyFont="1" applyFill="1" applyBorder="1" applyAlignment="1">
      <alignment horizontal="center" vertical="center" wrapText="1"/>
    </xf>
    <xf numFmtId="0" fontId="2" fillId="3" borderId="56" xfId="0" applyFont="1" applyFill="1" applyBorder="1" applyAlignment="1">
      <alignment horizontal="center" vertical="center" wrapText="1"/>
    </xf>
    <xf numFmtId="0" fontId="4" fillId="3" borderId="55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0" fontId="2" fillId="3" borderId="53" xfId="0" applyFont="1" applyFill="1" applyBorder="1" applyAlignment="1">
      <alignment horizontal="left" vertical="center" wrapText="1"/>
    </xf>
    <xf numFmtId="0" fontId="2" fillId="3" borderId="53" xfId="0" applyFont="1" applyFill="1" applyBorder="1" applyAlignment="1">
      <alignment horizontal="center" vertical="center" wrapText="1"/>
    </xf>
    <xf numFmtId="0" fontId="4" fillId="3" borderId="53" xfId="0" applyFont="1" applyFill="1" applyBorder="1" applyAlignment="1"/>
    <xf numFmtId="0" fontId="4" fillId="3" borderId="53" xfId="0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left" vertical="center" wrapText="1"/>
    </xf>
    <xf numFmtId="0" fontId="2" fillId="5" borderId="9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4" fillId="5" borderId="8" xfId="0" applyFont="1" applyFill="1" applyBorder="1" applyAlignment="1"/>
    <xf numFmtId="0" fontId="4" fillId="3" borderId="1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2" fillId="4" borderId="25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1" fillId="0" borderId="47" xfId="0" applyFont="1" applyFill="1" applyBorder="1" applyAlignment="1">
      <alignment horizontal="center" vertical="center"/>
    </xf>
    <xf numFmtId="0" fontId="2" fillId="4" borderId="35" xfId="0" applyFont="1" applyFill="1" applyBorder="1" applyAlignment="1">
      <alignment horizontal="center" vertical="center" wrapText="1"/>
    </xf>
    <xf numFmtId="0" fontId="2" fillId="4" borderId="39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/>
    </xf>
    <xf numFmtId="0" fontId="4" fillId="4" borderId="16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2" borderId="31" xfId="0" applyFont="1" applyFill="1" applyBorder="1" applyAlignment="1">
      <alignment horizontal="center" vertical="center" wrapText="1"/>
    </xf>
    <xf numFmtId="0" fontId="3" fillId="2" borderId="4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3" fillId="0" borderId="3" xfId="0" applyFont="1" applyFill="1" applyBorder="1" applyAlignment="1">
      <alignment horizontal="center" vertical="center" wrapText="1"/>
    </xf>
    <xf numFmtId="0" fontId="2" fillId="3" borderId="28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27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4" borderId="27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40" xfId="0" applyFont="1" applyFill="1" applyBorder="1" applyAlignment="1">
      <alignment horizontal="center" vertical="center" wrapText="1"/>
    </xf>
    <xf numFmtId="0" fontId="2" fillId="4" borderId="36" xfId="0" applyFont="1" applyFill="1" applyBorder="1" applyAlignment="1">
      <alignment horizontal="center" vertical="center" wrapText="1"/>
    </xf>
    <xf numFmtId="0" fontId="2" fillId="4" borderId="23" xfId="0" applyFont="1" applyFill="1" applyBorder="1" applyAlignment="1">
      <alignment horizontal="center" vertical="center" wrapText="1"/>
    </xf>
    <xf numFmtId="0" fontId="2" fillId="4" borderId="26" xfId="0" applyFont="1" applyFill="1" applyBorder="1" applyAlignment="1">
      <alignment horizontal="center" vertical="center" wrapText="1"/>
    </xf>
    <xf numFmtId="0" fontId="4" fillId="4" borderId="40" xfId="0" applyFont="1" applyFill="1" applyBorder="1" applyAlignment="1">
      <alignment horizontal="center" vertical="center"/>
    </xf>
    <xf numFmtId="0" fontId="4" fillId="4" borderId="39" xfId="0" applyFont="1" applyFill="1" applyBorder="1" applyAlignment="1">
      <alignment horizontal="center" vertical="center"/>
    </xf>
    <xf numFmtId="0" fontId="2" fillId="3" borderId="24" xfId="0" applyFont="1" applyFill="1" applyBorder="1" applyAlignment="1">
      <alignment horizontal="center" vertical="center" wrapText="1"/>
    </xf>
    <xf numFmtId="0" fontId="2" fillId="3" borderId="29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47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30" xfId="0" applyFont="1" applyFill="1" applyBorder="1" applyAlignment="1">
      <alignment horizontal="center" vertical="center" wrapText="1"/>
    </xf>
    <xf numFmtId="0" fontId="2" fillId="4" borderId="41" xfId="0" applyFont="1" applyFill="1" applyBorder="1" applyAlignment="1">
      <alignment horizontal="center" vertical="center" wrapText="1"/>
    </xf>
    <xf numFmtId="0" fontId="4" fillId="4" borderId="41" xfId="0" applyFont="1" applyFill="1" applyBorder="1" applyAlignment="1">
      <alignment horizontal="center" vertical="center"/>
    </xf>
    <xf numFmtId="0" fontId="2" fillId="3" borderId="54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textRotation="90" wrapText="1"/>
    </xf>
    <xf numFmtId="0" fontId="2" fillId="4" borderId="3" xfId="0" applyFont="1" applyFill="1" applyBorder="1" applyAlignment="1">
      <alignment horizontal="center" vertical="center" textRotation="90" wrapText="1"/>
    </xf>
    <xf numFmtId="0" fontId="2" fillId="4" borderId="15" xfId="0" applyFont="1" applyFill="1" applyBorder="1" applyAlignment="1">
      <alignment horizontal="center" vertical="center" textRotation="90" wrapText="1"/>
    </xf>
    <xf numFmtId="0" fontId="4" fillId="4" borderId="23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2" fillId="3" borderId="30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44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25" xfId="0" applyFont="1" applyFill="1" applyBorder="1" applyAlignment="1">
      <alignment horizontal="center" vertical="center" wrapText="1"/>
    </xf>
    <xf numFmtId="0" fontId="2" fillId="3" borderId="45" xfId="0" applyFont="1" applyFill="1" applyBorder="1" applyAlignment="1">
      <alignment horizontal="center" vertical="center" wrapText="1"/>
    </xf>
    <xf numFmtId="0" fontId="2" fillId="3" borderId="46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2" fillId="3" borderId="23" xfId="0" applyFont="1" applyFill="1" applyBorder="1" applyAlignment="1">
      <alignment horizontal="center" vertical="center" wrapText="1"/>
    </xf>
    <xf numFmtId="0" fontId="2" fillId="3" borderId="26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left" wrapText="1"/>
    </xf>
    <xf numFmtId="0" fontId="2" fillId="3" borderId="11" xfId="0" applyFont="1" applyFill="1" applyBorder="1" applyAlignment="1">
      <alignment horizontal="left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left" vertical="center" wrapText="1"/>
    </xf>
    <xf numFmtId="0" fontId="2" fillId="4" borderId="4" xfId="0" applyFont="1" applyFill="1" applyBorder="1" applyAlignment="1">
      <alignment horizontal="left" vertical="center" wrapText="1"/>
    </xf>
    <xf numFmtId="0" fontId="2" fillId="4" borderId="17" xfId="0" applyFont="1" applyFill="1" applyBorder="1" applyAlignment="1">
      <alignment horizontal="left" vertical="center" wrapText="1"/>
    </xf>
    <xf numFmtId="0" fontId="2" fillId="4" borderId="6" xfId="0" applyFont="1" applyFill="1" applyBorder="1" applyAlignment="1">
      <alignment horizontal="center" vertical="center" textRotation="90" wrapText="1"/>
    </xf>
    <xf numFmtId="0" fontId="2" fillId="4" borderId="4" xfId="0" applyFont="1" applyFill="1" applyBorder="1" applyAlignment="1">
      <alignment horizontal="center" vertical="center" textRotation="90" wrapText="1"/>
    </xf>
    <xf numFmtId="0" fontId="2" fillId="4" borderId="17" xfId="0" applyFont="1" applyFill="1" applyBorder="1" applyAlignment="1">
      <alignment horizontal="center" vertical="center" textRotation="90" wrapText="1"/>
    </xf>
    <xf numFmtId="0" fontId="4" fillId="4" borderId="2" xfId="0" applyFont="1" applyFill="1" applyBorder="1" applyAlignment="1">
      <alignment horizontal="center" vertical="center"/>
    </xf>
    <xf numFmtId="0" fontId="2" fillId="3" borderId="31" xfId="0" applyFont="1" applyFill="1" applyBorder="1" applyAlignment="1">
      <alignment horizontal="center" vertical="center" wrapText="1"/>
    </xf>
    <xf numFmtId="0" fontId="2" fillId="3" borderId="42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37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34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/>
    </xf>
    <xf numFmtId="0" fontId="4" fillId="3" borderId="37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4" fillId="3" borderId="23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45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4" fillId="4" borderId="35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 wrapText="1"/>
    </xf>
    <xf numFmtId="0" fontId="2" fillId="5" borderId="28" xfId="0" applyFont="1" applyFill="1" applyBorder="1" applyAlignment="1">
      <alignment horizontal="center" vertical="center" wrapText="1"/>
    </xf>
    <xf numFmtId="0" fontId="2" fillId="5" borderId="30" xfId="0" applyFont="1" applyFill="1" applyBorder="1" applyAlignment="1">
      <alignment horizontal="center" vertical="center" wrapText="1"/>
    </xf>
    <xf numFmtId="0" fontId="2" fillId="5" borderId="24" xfId="0" applyFont="1" applyFill="1" applyBorder="1" applyAlignment="1">
      <alignment horizontal="center" vertical="center" wrapText="1"/>
    </xf>
    <xf numFmtId="0" fontId="2" fillId="5" borderId="29" xfId="0" applyFont="1" applyFill="1" applyBorder="1" applyAlignment="1">
      <alignment horizontal="center" vertical="center" wrapText="1"/>
    </xf>
    <xf numFmtId="0" fontId="2" fillId="5" borderId="12" xfId="0" applyFont="1" applyFill="1" applyBorder="1" applyAlignment="1">
      <alignment horizontal="center" vertical="center" wrapText="1"/>
    </xf>
    <xf numFmtId="0" fontId="2" fillId="5" borderId="25" xfId="0" applyFont="1" applyFill="1" applyBorder="1" applyAlignment="1">
      <alignment horizontal="center" vertical="center" wrapText="1"/>
    </xf>
    <xf numFmtId="0" fontId="4" fillId="3" borderId="2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5" borderId="8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top" textRotation="90" wrapText="1"/>
    </xf>
    <xf numFmtId="0" fontId="4" fillId="4" borderId="15" xfId="0" applyFont="1" applyFill="1" applyBorder="1" applyAlignment="1">
      <alignment horizontal="center" vertical="top" textRotation="90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textRotation="90"/>
    </xf>
    <xf numFmtId="0" fontId="5" fillId="4" borderId="15" xfId="0" applyFont="1" applyFill="1" applyBorder="1" applyAlignment="1">
      <alignment horizontal="center" vertical="center" textRotation="90"/>
    </xf>
    <xf numFmtId="0" fontId="4" fillId="4" borderId="4" xfId="0" applyFont="1" applyFill="1" applyBorder="1" applyAlignment="1">
      <alignment horizontal="center" vertical="center" textRotation="90"/>
    </xf>
    <xf numFmtId="0" fontId="4" fillId="4" borderId="17" xfId="0" applyFont="1" applyFill="1" applyBorder="1" applyAlignment="1">
      <alignment horizontal="center" vertical="center" textRotation="90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4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4" fillId="4" borderId="21" xfId="0" applyFont="1" applyFill="1" applyBorder="1" applyAlignment="1">
      <alignment horizontal="center" vertical="center"/>
    </xf>
    <xf numFmtId="0" fontId="4" fillId="4" borderId="26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4" borderId="17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2" fillId="4" borderId="37" xfId="0" applyFont="1" applyFill="1" applyBorder="1" applyAlignment="1">
      <alignment horizontal="center" vertical="center" wrapText="1"/>
    </xf>
    <xf numFmtId="0" fontId="2" fillId="4" borderId="34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4" fillId="4" borderId="4" xfId="0" applyFont="1" applyFill="1" applyBorder="1" applyAlignment="1">
      <alignment horizontal="left" vertical="center" wrapText="1"/>
    </xf>
    <xf numFmtId="0" fontId="4" fillId="4" borderId="17" xfId="0" applyFont="1" applyFill="1" applyBorder="1" applyAlignment="1">
      <alignment horizontal="left" vertical="center" wrapText="1"/>
    </xf>
    <xf numFmtId="0" fontId="4" fillId="4" borderId="3" xfId="0" applyFont="1" applyFill="1" applyBorder="1" applyAlignment="1">
      <alignment horizontal="center" vertical="center" textRotation="90" wrapText="1"/>
    </xf>
    <xf numFmtId="0" fontId="4" fillId="4" borderId="15" xfId="0" applyFont="1" applyFill="1" applyBorder="1" applyAlignment="1">
      <alignment horizontal="center" vertical="center" textRotation="90" wrapText="1"/>
    </xf>
    <xf numFmtId="0" fontId="4" fillId="4" borderId="16" xfId="0" applyFont="1" applyFill="1" applyBorder="1" applyAlignment="1">
      <alignment horizontal="center" vertical="center" wrapText="1"/>
    </xf>
    <xf numFmtId="0" fontId="4" fillId="4" borderId="17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2" borderId="42" xfId="0" applyFont="1" applyFill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2" fillId="4" borderId="22" xfId="0" applyFont="1" applyFill="1" applyBorder="1" applyAlignment="1">
      <alignment horizontal="center" vertical="center" wrapText="1"/>
    </xf>
    <xf numFmtId="0" fontId="4" fillId="4" borderId="37" xfId="0" applyFont="1" applyFill="1" applyBorder="1" applyAlignment="1">
      <alignment horizontal="center" vertical="center"/>
    </xf>
    <xf numFmtId="0" fontId="3" fillId="0" borderId="4" xfId="0" applyFont="1" applyBorder="1" applyAlignment="1">
      <alignment vertical="center" wrapText="1"/>
    </xf>
    <xf numFmtId="0" fontId="2" fillId="0" borderId="52" xfId="0" applyFont="1" applyFill="1" applyBorder="1" applyAlignment="1">
      <alignment horizontal="center" vertical="center" wrapText="1"/>
    </xf>
    <xf numFmtId="0" fontId="2" fillId="0" borderId="53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0" fontId="2" fillId="4" borderId="43" xfId="0" applyFont="1" applyFill="1" applyBorder="1" applyAlignment="1">
      <alignment horizontal="center" vertical="center" wrapText="1"/>
    </xf>
    <xf numFmtId="0" fontId="2" fillId="4" borderId="19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/>
    </xf>
    <xf numFmtId="0" fontId="4" fillId="4" borderId="16" xfId="0" applyFont="1" applyFill="1" applyBorder="1" applyAlignment="1">
      <alignment horizontal="center"/>
    </xf>
    <xf numFmtId="0" fontId="1" fillId="0" borderId="11" xfId="0" applyFont="1" applyBorder="1" applyAlignment="1">
      <alignment horizontal="left" vertical="center"/>
    </xf>
    <xf numFmtId="0" fontId="4" fillId="0" borderId="0" xfId="0" applyFont="1" applyAlignment="1">
      <alignment horizontal="left"/>
    </xf>
    <xf numFmtId="0" fontId="3" fillId="0" borderId="9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/>
    </xf>
    <xf numFmtId="0" fontId="7" fillId="2" borderId="31" xfId="0" applyFont="1" applyFill="1" applyBorder="1" applyAlignment="1">
      <alignment horizontal="center" vertical="center" wrapText="1"/>
    </xf>
    <xf numFmtId="0" fontId="7" fillId="2" borderId="42" xfId="0" applyFont="1" applyFill="1" applyBorder="1" applyAlignment="1">
      <alignment horizontal="center" vertical="center" wrapText="1"/>
    </xf>
    <xf numFmtId="0" fontId="7" fillId="2" borderId="32" xfId="0" applyFont="1" applyFill="1" applyBorder="1" applyAlignment="1">
      <alignment horizontal="center" vertical="center" wrapText="1"/>
    </xf>
    <xf numFmtId="0" fontId="3" fillId="2" borderId="37" xfId="0" applyFont="1" applyFill="1" applyBorder="1" applyAlignment="1">
      <alignment horizontal="center" vertical="center" wrapText="1"/>
    </xf>
    <xf numFmtId="0" fontId="3" fillId="2" borderId="33" xfId="0" applyFont="1" applyFill="1" applyBorder="1" applyAlignment="1">
      <alignment horizontal="center" vertical="center" wrapText="1"/>
    </xf>
    <xf numFmtId="0" fontId="3" fillId="2" borderId="34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4" fillId="4" borderId="19" xfId="0" applyFont="1" applyFill="1" applyBorder="1" applyAlignment="1">
      <alignment horizontal="left" vertical="center" wrapText="1"/>
    </xf>
    <xf numFmtId="0" fontId="4" fillId="4" borderId="39" xfId="0" applyFont="1" applyFill="1" applyBorder="1" applyAlignment="1">
      <alignment horizontal="center" vertical="center" textRotation="90" wrapText="1"/>
    </xf>
    <xf numFmtId="0" fontId="5" fillId="4" borderId="39" xfId="0" applyFont="1" applyFill="1" applyBorder="1" applyAlignment="1">
      <alignment horizontal="center" vertical="center" textRotation="90"/>
    </xf>
    <xf numFmtId="0" fontId="4" fillId="4" borderId="19" xfId="0" applyFont="1" applyFill="1" applyBorder="1" applyAlignment="1">
      <alignment horizontal="center" vertical="center" textRotation="90"/>
    </xf>
    <xf numFmtId="0" fontId="4" fillId="4" borderId="19" xfId="0" applyFont="1" applyFill="1" applyBorder="1" applyAlignment="1">
      <alignment horizontal="center" vertical="center"/>
    </xf>
    <xf numFmtId="0" fontId="4" fillId="4" borderId="39" xfId="0" applyFont="1" applyFill="1" applyBorder="1" applyAlignment="1">
      <alignment horizontal="center" vertical="center" wrapText="1"/>
    </xf>
    <xf numFmtId="0" fontId="4" fillId="4" borderId="41" xfId="0" applyFont="1" applyFill="1" applyBorder="1" applyAlignment="1">
      <alignment horizontal="center" vertical="center" wrapText="1"/>
    </xf>
    <xf numFmtId="0" fontId="4" fillId="4" borderId="19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E7F47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oczątek">
      <a:dk1>
        <a:sysClr val="windowText" lastClr="000000"/>
      </a:dk1>
      <a:lt1>
        <a:sysClr val="window" lastClr="FFFFFF"/>
      </a:lt1>
      <a:dk2>
        <a:srgbClr val="464653"/>
      </a:dk2>
      <a:lt2>
        <a:srgbClr val="DDE9EC"/>
      </a:lt2>
      <a:accent1>
        <a:srgbClr val="727CA3"/>
      </a:accent1>
      <a:accent2>
        <a:srgbClr val="9FB8CD"/>
      </a:accent2>
      <a:accent3>
        <a:srgbClr val="D2DA7A"/>
      </a:accent3>
      <a:accent4>
        <a:srgbClr val="FADA7A"/>
      </a:accent4>
      <a:accent5>
        <a:srgbClr val="B88472"/>
      </a:accent5>
      <a:accent6>
        <a:srgbClr val="8E736A"/>
      </a:accent6>
      <a:hlink>
        <a:srgbClr val="B292CA"/>
      </a:hlink>
      <a:folHlink>
        <a:srgbClr val="6B56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21"/>
  <sheetViews>
    <sheetView tabSelected="1" view="pageBreakPreview" topLeftCell="A175" zoomScaleNormal="110" zoomScaleSheetLayoutView="100" workbookViewId="0">
      <selection activeCell="AA206" sqref="AA206"/>
    </sheetView>
  </sheetViews>
  <sheetFormatPr defaultColWidth="9.140625" defaultRowHeight="11.25" x14ac:dyDescent="0.2"/>
  <cols>
    <col min="1" max="1" width="47.85546875" style="217" customWidth="1"/>
    <col min="2" max="2" width="4.7109375" style="23" customWidth="1"/>
    <col min="3" max="4" width="5.140625" style="23" customWidth="1"/>
    <col min="5" max="5" width="6.42578125" style="23" customWidth="1"/>
    <col min="6" max="6" width="4.28515625" style="23" customWidth="1"/>
    <col min="7" max="13" width="3.7109375" style="4" customWidth="1"/>
    <col min="14" max="25" width="4.28515625" style="9" customWidth="1"/>
    <col min="26" max="29" width="9.140625" style="12"/>
    <col min="30" max="16384" width="9.140625" style="23"/>
  </cols>
  <sheetData>
    <row r="1" spans="1:29" ht="21" customHeight="1" x14ac:dyDescent="0.2">
      <c r="A1" s="661" t="s">
        <v>194</v>
      </c>
      <c r="B1" s="661"/>
      <c r="C1" s="661"/>
      <c r="D1" s="661"/>
      <c r="E1" s="661"/>
      <c r="F1" s="661"/>
      <c r="G1" s="661"/>
      <c r="H1" s="661"/>
      <c r="I1" s="661"/>
      <c r="J1" s="661"/>
      <c r="K1" s="661"/>
      <c r="L1" s="661"/>
      <c r="M1" s="661"/>
      <c r="N1" s="661"/>
      <c r="O1" s="661"/>
      <c r="P1" s="661"/>
      <c r="Q1" s="661"/>
      <c r="R1" s="661"/>
      <c r="S1" s="661"/>
      <c r="T1" s="661"/>
      <c r="U1" s="661"/>
      <c r="V1" s="661"/>
      <c r="W1" s="661"/>
      <c r="X1" s="661"/>
      <c r="Y1" s="661"/>
    </row>
    <row r="2" spans="1:29" ht="12" customHeight="1" x14ac:dyDescent="0.2">
      <c r="A2" s="661" t="s">
        <v>166</v>
      </c>
      <c r="B2" s="661"/>
      <c r="C2" s="661"/>
      <c r="D2" s="661"/>
      <c r="E2" s="661"/>
      <c r="F2" s="661"/>
      <c r="G2" s="661"/>
      <c r="H2" s="661"/>
      <c r="I2" s="661"/>
      <c r="J2" s="661"/>
      <c r="K2" s="661"/>
      <c r="L2" s="661"/>
      <c r="M2" s="661"/>
      <c r="N2" s="661"/>
      <c r="O2" s="661"/>
      <c r="P2" s="661"/>
      <c r="Q2" s="661"/>
      <c r="R2" s="661"/>
      <c r="S2" s="661"/>
      <c r="T2" s="661"/>
      <c r="U2" s="661"/>
      <c r="V2" s="661"/>
      <c r="W2" s="661"/>
      <c r="X2" s="661"/>
      <c r="Y2" s="661"/>
    </row>
    <row r="3" spans="1:29" ht="11.25" customHeight="1" x14ac:dyDescent="0.2">
      <c r="A3" s="662" t="s">
        <v>192</v>
      </c>
      <c r="B3" s="662"/>
      <c r="C3" s="662"/>
      <c r="D3" s="662"/>
      <c r="E3" s="662"/>
      <c r="F3" s="662"/>
      <c r="G3" s="662"/>
      <c r="H3" s="662"/>
      <c r="I3" s="662"/>
      <c r="J3" s="662"/>
      <c r="K3" s="662"/>
      <c r="L3" s="662"/>
      <c r="M3" s="662"/>
      <c r="N3" s="662"/>
      <c r="O3" s="662"/>
      <c r="P3" s="662"/>
      <c r="Q3" s="662"/>
      <c r="R3" s="662"/>
      <c r="S3" s="662"/>
      <c r="T3" s="662"/>
      <c r="U3" s="662"/>
      <c r="V3" s="662"/>
      <c r="W3" s="662"/>
      <c r="X3" s="662"/>
      <c r="Y3" s="662"/>
    </row>
    <row r="4" spans="1:29" s="244" customFormat="1" ht="15" customHeight="1" x14ac:dyDescent="0.2">
      <c r="A4" s="508" t="s">
        <v>193</v>
      </c>
      <c r="B4" s="508"/>
      <c r="C4" s="508"/>
      <c r="D4" s="508"/>
      <c r="E4" s="508"/>
      <c r="F4" s="508"/>
      <c r="G4" s="508"/>
      <c r="H4" s="508"/>
      <c r="I4" s="508"/>
      <c r="J4" s="508"/>
      <c r="K4" s="508"/>
      <c r="L4" s="508"/>
      <c r="M4" s="508"/>
      <c r="N4" s="508"/>
      <c r="O4" s="508"/>
      <c r="P4" s="508"/>
      <c r="Q4" s="508"/>
      <c r="R4" s="508"/>
      <c r="S4" s="508"/>
      <c r="T4" s="508"/>
      <c r="U4" s="508"/>
      <c r="V4" s="508"/>
      <c r="W4" s="508"/>
      <c r="X4" s="508"/>
      <c r="Y4" s="508"/>
    </row>
    <row r="5" spans="1:29" s="176" customFormat="1" ht="20.25" customHeight="1" x14ac:dyDescent="0.2">
      <c r="A5" s="695" t="s">
        <v>167</v>
      </c>
      <c r="B5" s="695"/>
      <c r="C5" s="695"/>
      <c r="D5" s="695"/>
      <c r="E5" s="695"/>
      <c r="F5" s="695"/>
      <c r="G5" s="695"/>
      <c r="H5" s="695"/>
      <c r="I5" s="695"/>
      <c r="J5" s="695"/>
      <c r="K5" s="695"/>
      <c r="L5" s="695"/>
      <c r="M5" s="695"/>
      <c r="N5" s="695"/>
      <c r="O5" s="695"/>
      <c r="P5" s="695"/>
      <c r="Q5" s="695"/>
      <c r="R5" s="695"/>
      <c r="S5" s="695"/>
      <c r="T5" s="695"/>
      <c r="U5" s="695"/>
      <c r="V5" s="695"/>
      <c r="W5" s="695"/>
      <c r="X5" s="695"/>
      <c r="Y5" s="695"/>
    </row>
    <row r="6" spans="1:29" s="4" customFormat="1" ht="18.600000000000001" customHeight="1" x14ac:dyDescent="0.2">
      <c r="A6" s="694" t="s">
        <v>168</v>
      </c>
      <c r="B6" s="694"/>
      <c r="C6" s="694"/>
      <c r="D6" s="694"/>
      <c r="E6" s="694"/>
      <c r="F6" s="694"/>
      <c r="G6" s="694"/>
      <c r="H6" s="694"/>
      <c r="I6" s="694"/>
      <c r="J6" s="694"/>
      <c r="K6" s="694"/>
      <c r="L6" s="694"/>
      <c r="M6" s="694"/>
      <c r="N6" s="694"/>
      <c r="O6" s="694"/>
      <c r="P6" s="694"/>
      <c r="Q6" s="694"/>
      <c r="R6" s="694"/>
      <c r="S6" s="694"/>
      <c r="T6" s="694"/>
      <c r="U6" s="694"/>
      <c r="V6" s="694"/>
      <c r="W6" s="694"/>
      <c r="X6" s="694"/>
      <c r="Y6" s="694"/>
      <c r="Z6" s="14"/>
      <c r="AA6" s="14"/>
      <c r="AB6" s="14"/>
      <c r="AC6" s="14"/>
    </row>
    <row r="7" spans="1:29" s="1" customFormat="1" ht="24" customHeight="1" x14ac:dyDescent="0.2">
      <c r="A7" s="663" t="s">
        <v>132</v>
      </c>
      <c r="B7" s="665" t="s">
        <v>26</v>
      </c>
      <c r="C7" s="615" t="s">
        <v>0</v>
      </c>
      <c r="D7" s="616"/>
      <c r="E7" s="617" t="s">
        <v>18</v>
      </c>
      <c r="F7" s="619" t="s">
        <v>1</v>
      </c>
      <c r="G7" s="541" t="s">
        <v>2</v>
      </c>
      <c r="H7" s="636"/>
      <c r="I7" s="636"/>
      <c r="J7" s="636"/>
      <c r="K7" s="636"/>
      <c r="L7" s="636"/>
      <c r="M7" s="637"/>
      <c r="N7" s="669" t="s">
        <v>195</v>
      </c>
      <c r="O7" s="615"/>
      <c r="P7" s="615"/>
      <c r="Q7" s="616"/>
      <c r="R7" s="669" t="s">
        <v>196</v>
      </c>
      <c r="S7" s="615"/>
      <c r="T7" s="615"/>
      <c r="U7" s="616"/>
      <c r="V7" s="669" t="s">
        <v>197</v>
      </c>
      <c r="W7" s="615"/>
      <c r="X7" s="615"/>
      <c r="Y7" s="615"/>
      <c r="Z7" s="15"/>
      <c r="AA7" s="15"/>
      <c r="AB7" s="15"/>
      <c r="AC7" s="15"/>
    </row>
    <row r="8" spans="1:29" s="1" customFormat="1" x14ac:dyDescent="0.2">
      <c r="A8" s="663"/>
      <c r="B8" s="665"/>
      <c r="C8" s="615" t="s">
        <v>11</v>
      </c>
      <c r="D8" s="616" t="s">
        <v>10</v>
      </c>
      <c r="E8" s="617"/>
      <c r="F8" s="619"/>
      <c r="G8" s="541" t="s">
        <v>3</v>
      </c>
      <c r="H8" s="636" t="s">
        <v>4</v>
      </c>
      <c r="I8" s="636" t="s">
        <v>5</v>
      </c>
      <c r="J8" s="636"/>
      <c r="K8" s="636" t="s">
        <v>7</v>
      </c>
      <c r="L8" s="636" t="s">
        <v>8</v>
      </c>
      <c r="M8" s="637" t="s">
        <v>9</v>
      </c>
      <c r="N8" s="541" t="s">
        <v>12</v>
      </c>
      <c r="O8" s="636"/>
      <c r="P8" s="636" t="s">
        <v>13</v>
      </c>
      <c r="Q8" s="637"/>
      <c r="R8" s="541" t="s">
        <v>14</v>
      </c>
      <c r="S8" s="636"/>
      <c r="T8" s="636" t="s">
        <v>15</v>
      </c>
      <c r="U8" s="637"/>
      <c r="V8" s="541" t="s">
        <v>16</v>
      </c>
      <c r="W8" s="636"/>
      <c r="X8" s="636" t="s">
        <v>17</v>
      </c>
      <c r="Y8" s="636"/>
      <c r="Z8" s="15"/>
      <c r="AA8" s="15"/>
      <c r="AB8" s="15"/>
      <c r="AC8" s="15"/>
    </row>
    <row r="9" spans="1:29" s="1" customFormat="1" ht="12" customHeight="1" thickBot="1" x14ac:dyDescent="0.25">
      <c r="A9" s="664"/>
      <c r="B9" s="666"/>
      <c r="C9" s="667"/>
      <c r="D9" s="668"/>
      <c r="E9" s="618"/>
      <c r="F9" s="620"/>
      <c r="G9" s="670"/>
      <c r="H9" s="497"/>
      <c r="I9" s="174" t="s">
        <v>6</v>
      </c>
      <c r="J9" s="174" t="s">
        <v>3</v>
      </c>
      <c r="K9" s="497"/>
      <c r="L9" s="497"/>
      <c r="M9" s="638"/>
      <c r="N9" s="173" t="s">
        <v>19</v>
      </c>
      <c r="O9" s="174" t="s">
        <v>5</v>
      </c>
      <c r="P9" s="174" t="s">
        <v>19</v>
      </c>
      <c r="Q9" s="175" t="s">
        <v>5</v>
      </c>
      <c r="R9" s="173" t="s">
        <v>19</v>
      </c>
      <c r="S9" s="174" t="s">
        <v>5</v>
      </c>
      <c r="T9" s="174" t="s">
        <v>19</v>
      </c>
      <c r="U9" s="175" t="s">
        <v>5</v>
      </c>
      <c r="V9" s="173" t="s">
        <v>19</v>
      </c>
      <c r="W9" s="174" t="s">
        <v>5</v>
      </c>
      <c r="X9" s="174" t="s">
        <v>19</v>
      </c>
      <c r="Y9" s="174" t="s">
        <v>5</v>
      </c>
      <c r="Z9" s="15"/>
      <c r="AA9" s="15"/>
      <c r="AB9" s="15"/>
      <c r="AC9" s="15"/>
    </row>
    <row r="10" spans="1:29" s="5" customFormat="1" ht="15" customHeight="1" thickBot="1" x14ac:dyDescent="0.25">
      <c r="A10" s="265" t="s">
        <v>31</v>
      </c>
      <c r="B10" s="266"/>
      <c r="C10" s="267"/>
      <c r="D10" s="268"/>
      <c r="E10" s="266">
        <f>SUM(E11:E15)</f>
        <v>125</v>
      </c>
      <c r="F10" s="268">
        <f>SUM(F11:F15)</f>
        <v>15</v>
      </c>
      <c r="G10" s="266">
        <f>SUM(G11:G15)</f>
        <v>125</v>
      </c>
      <c r="H10" s="269"/>
      <c r="I10" s="269"/>
      <c r="J10" s="269"/>
      <c r="K10" s="270"/>
      <c r="L10" s="269"/>
      <c r="M10" s="268"/>
      <c r="N10" s="266">
        <f>SUM(N11:N15)</f>
        <v>125</v>
      </c>
      <c r="O10" s="269"/>
      <c r="P10" s="269"/>
      <c r="Q10" s="268"/>
      <c r="R10" s="266"/>
      <c r="S10" s="269"/>
      <c r="T10" s="269"/>
      <c r="U10" s="268"/>
      <c r="V10" s="266"/>
      <c r="W10" s="271"/>
      <c r="X10" s="271"/>
      <c r="Y10" s="271"/>
      <c r="Z10" s="13"/>
      <c r="AA10" s="251"/>
      <c r="AB10" s="13"/>
      <c r="AC10" s="13"/>
    </row>
    <row r="11" spans="1:29" s="5" customFormat="1" ht="15" customHeight="1" x14ac:dyDescent="0.2">
      <c r="A11" s="259" t="s">
        <v>32</v>
      </c>
      <c r="B11" s="260"/>
      <c r="C11" s="261" t="s">
        <v>29</v>
      </c>
      <c r="D11" s="28"/>
      <c r="E11" s="260">
        <v>25</v>
      </c>
      <c r="F11" s="28">
        <v>3</v>
      </c>
      <c r="G11" s="260">
        <v>25</v>
      </c>
      <c r="H11" s="261"/>
      <c r="I11" s="261"/>
      <c r="J11" s="261"/>
      <c r="K11" s="262"/>
      <c r="L11" s="261"/>
      <c r="M11" s="28"/>
      <c r="N11" s="263">
        <v>25</v>
      </c>
      <c r="O11" s="257"/>
      <c r="P11" s="257"/>
      <c r="Q11" s="258"/>
      <c r="R11" s="263"/>
      <c r="S11" s="257"/>
      <c r="T11" s="257"/>
      <c r="U11" s="258"/>
      <c r="V11" s="263"/>
      <c r="W11" s="264"/>
      <c r="X11" s="264"/>
      <c r="Y11" s="264"/>
      <c r="Z11" s="13"/>
      <c r="AA11" s="13"/>
      <c r="AB11" s="13"/>
      <c r="AC11" s="13"/>
    </row>
    <row r="12" spans="1:29" s="5" customFormat="1" ht="12.75" customHeight="1" x14ac:dyDescent="0.2">
      <c r="A12" s="198" t="s">
        <v>33</v>
      </c>
      <c r="B12" s="177"/>
      <c r="C12" s="239" t="s">
        <v>29</v>
      </c>
      <c r="D12" s="179"/>
      <c r="E12" s="177">
        <v>25</v>
      </c>
      <c r="F12" s="179">
        <v>3</v>
      </c>
      <c r="G12" s="177">
        <v>25</v>
      </c>
      <c r="H12" s="178"/>
      <c r="I12" s="178"/>
      <c r="J12" s="178"/>
      <c r="K12" s="208"/>
      <c r="L12" s="208"/>
      <c r="M12" s="209"/>
      <c r="N12" s="180">
        <v>25</v>
      </c>
      <c r="O12" s="181"/>
      <c r="P12" s="181"/>
      <c r="Q12" s="182"/>
      <c r="R12" s="180"/>
      <c r="S12" s="181"/>
      <c r="T12" s="181"/>
      <c r="U12" s="182"/>
      <c r="V12" s="180"/>
      <c r="W12" s="20"/>
      <c r="X12" s="20"/>
      <c r="Y12" s="20"/>
      <c r="Z12" s="13"/>
      <c r="AA12" s="13"/>
      <c r="AB12" s="13"/>
      <c r="AC12" s="13"/>
    </row>
    <row r="13" spans="1:29" s="5" customFormat="1" ht="12.75" customHeight="1" x14ac:dyDescent="0.2">
      <c r="A13" s="198" t="s">
        <v>34</v>
      </c>
      <c r="B13" s="177"/>
      <c r="C13" s="178" t="s">
        <v>29</v>
      </c>
      <c r="D13" s="179"/>
      <c r="E13" s="177">
        <v>25</v>
      </c>
      <c r="F13" s="179">
        <v>3</v>
      </c>
      <c r="G13" s="177">
        <v>25</v>
      </c>
      <c r="H13" s="178"/>
      <c r="I13" s="178"/>
      <c r="J13" s="178"/>
      <c r="K13" s="208"/>
      <c r="L13" s="208"/>
      <c r="M13" s="209"/>
      <c r="N13" s="180">
        <v>25</v>
      </c>
      <c r="O13" s="181"/>
      <c r="P13" s="181"/>
      <c r="Q13" s="182"/>
      <c r="R13" s="180"/>
      <c r="S13" s="181"/>
      <c r="T13" s="181"/>
      <c r="U13" s="182"/>
      <c r="V13" s="180"/>
      <c r="W13" s="20"/>
      <c r="X13" s="20"/>
      <c r="Y13" s="20"/>
      <c r="Z13" s="13"/>
      <c r="AA13" s="13"/>
      <c r="AB13" s="13"/>
      <c r="AC13" s="13"/>
    </row>
    <row r="14" spans="1:29" s="5" customFormat="1" ht="13.5" customHeight="1" x14ac:dyDescent="0.2">
      <c r="A14" s="198" t="s">
        <v>35</v>
      </c>
      <c r="B14" s="177"/>
      <c r="C14" s="178" t="s">
        <v>29</v>
      </c>
      <c r="D14" s="179"/>
      <c r="E14" s="177">
        <v>25</v>
      </c>
      <c r="F14" s="179">
        <v>3</v>
      </c>
      <c r="G14" s="177">
        <v>25</v>
      </c>
      <c r="H14" s="178"/>
      <c r="I14" s="178"/>
      <c r="J14" s="178"/>
      <c r="K14" s="208"/>
      <c r="L14" s="208"/>
      <c r="M14" s="209"/>
      <c r="N14" s="180">
        <v>25</v>
      </c>
      <c r="O14" s="181"/>
      <c r="P14" s="181"/>
      <c r="Q14" s="182"/>
      <c r="R14" s="180"/>
      <c r="S14" s="181"/>
      <c r="T14" s="181"/>
      <c r="U14" s="182"/>
      <c r="V14" s="180"/>
      <c r="W14" s="20"/>
      <c r="X14" s="20"/>
      <c r="Y14" s="20"/>
      <c r="Z14" s="13"/>
      <c r="AA14" s="13"/>
      <c r="AB14" s="13"/>
      <c r="AC14" s="13"/>
    </row>
    <row r="15" spans="1:29" s="5" customFormat="1" ht="15" customHeight="1" thickBot="1" x14ac:dyDescent="0.25">
      <c r="A15" s="200" t="s">
        <v>36</v>
      </c>
      <c r="B15" s="201"/>
      <c r="C15" s="202" t="s">
        <v>29</v>
      </c>
      <c r="D15" s="203"/>
      <c r="E15" s="201">
        <v>25</v>
      </c>
      <c r="F15" s="203">
        <v>3</v>
      </c>
      <c r="G15" s="201">
        <v>25</v>
      </c>
      <c r="H15" s="202"/>
      <c r="I15" s="202"/>
      <c r="J15" s="202"/>
      <c r="K15" s="45"/>
      <c r="L15" s="45"/>
      <c r="M15" s="46"/>
      <c r="N15" s="204">
        <v>25</v>
      </c>
      <c r="O15" s="205"/>
      <c r="P15" s="205"/>
      <c r="Q15" s="206"/>
      <c r="R15" s="204"/>
      <c r="S15" s="205"/>
      <c r="T15" s="205"/>
      <c r="U15" s="206"/>
      <c r="V15" s="204"/>
      <c r="W15" s="47"/>
      <c r="X15" s="47"/>
      <c r="Y15" s="47"/>
      <c r="Z15" s="13"/>
      <c r="AA15" s="13"/>
      <c r="AB15" s="13"/>
      <c r="AC15" s="13"/>
    </row>
    <row r="16" spans="1:29" s="5" customFormat="1" ht="15.75" customHeight="1" thickBot="1" x14ac:dyDescent="0.25">
      <c r="A16" s="273" t="s">
        <v>27</v>
      </c>
      <c r="B16" s="274"/>
      <c r="C16" s="275"/>
      <c r="D16" s="276"/>
      <c r="E16" s="274">
        <f>SUM(E17:E20)</f>
        <v>120</v>
      </c>
      <c r="F16" s="276">
        <f>SUM(F17:F20)</f>
        <v>12</v>
      </c>
      <c r="G16" s="274">
        <f>SUM(G17:G20)</f>
        <v>120</v>
      </c>
      <c r="H16" s="275"/>
      <c r="I16" s="275"/>
      <c r="J16" s="275"/>
      <c r="K16" s="277"/>
      <c r="L16" s="277"/>
      <c r="M16" s="278"/>
      <c r="N16" s="279">
        <f>SUM(N17:N19)</f>
        <v>60</v>
      </c>
      <c r="O16" s="280"/>
      <c r="P16" s="280">
        <f>SUM(P17:P20)</f>
        <v>60</v>
      </c>
      <c r="Q16" s="281"/>
      <c r="R16" s="279"/>
      <c r="S16" s="280"/>
      <c r="T16" s="280"/>
      <c r="U16" s="281"/>
      <c r="V16" s="279"/>
      <c r="W16" s="282"/>
      <c r="X16" s="282"/>
      <c r="Y16" s="282"/>
      <c r="Z16" s="13"/>
      <c r="AA16" s="13"/>
      <c r="AB16" s="13"/>
      <c r="AC16" s="13"/>
    </row>
    <row r="17" spans="1:29" s="5" customFormat="1" ht="11.25" customHeight="1" x14ac:dyDescent="0.2">
      <c r="A17" s="198" t="s">
        <v>38</v>
      </c>
      <c r="B17" s="177"/>
      <c r="C17" s="239" t="s">
        <v>20</v>
      </c>
      <c r="D17" s="179"/>
      <c r="E17" s="177">
        <v>30</v>
      </c>
      <c r="F17" s="179">
        <v>3</v>
      </c>
      <c r="G17" s="177">
        <v>30</v>
      </c>
      <c r="H17" s="178"/>
      <c r="I17" s="178"/>
      <c r="J17" s="178"/>
      <c r="K17" s="208"/>
      <c r="L17" s="208"/>
      <c r="M17" s="209"/>
      <c r="N17" s="180">
        <v>30</v>
      </c>
      <c r="O17" s="181"/>
      <c r="P17" s="181"/>
      <c r="Q17" s="182"/>
      <c r="R17" s="180"/>
      <c r="S17" s="181"/>
      <c r="T17" s="181"/>
      <c r="U17" s="182"/>
      <c r="V17" s="180"/>
      <c r="W17" s="20"/>
      <c r="X17" s="20"/>
      <c r="Y17" s="20"/>
      <c r="Z17" s="13"/>
      <c r="AA17" s="13"/>
      <c r="AB17" s="13"/>
      <c r="AC17" s="13"/>
    </row>
    <row r="18" spans="1:29" s="5" customFormat="1" ht="14.25" customHeight="1" x14ac:dyDescent="0.2">
      <c r="A18" s="198" t="s">
        <v>39</v>
      </c>
      <c r="B18" s="177"/>
      <c r="C18" s="178" t="s">
        <v>20</v>
      </c>
      <c r="D18" s="179"/>
      <c r="E18" s="177">
        <v>30</v>
      </c>
      <c r="F18" s="179">
        <v>3</v>
      </c>
      <c r="G18" s="177">
        <v>30</v>
      </c>
      <c r="H18" s="178"/>
      <c r="I18" s="178"/>
      <c r="J18" s="178"/>
      <c r="K18" s="208"/>
      <c r="L18" s="208"/>
      <c r="M18" s="209"/>
      <c r="N18" s="180">
        <v>30</v>
      </c>
      <c r="O18" s="181"/>
      <c r="P18" s="181"/>
      <c r="Q18" s="182"/>
      <c r="R18" s="180"/>
      <c r="S18" s="181"/>
      <c r="T18" s="181"/>
      <c r="U18" s="182"/>
      <c r="V18" s="180"/>
      <c r="W18" s="20"/>
      <c r="X18" s="20"/>
      <c r="Y18" s="20"/>
      <c r="Z18" s="13"/>
      <c r="AA18" s="13"/>
      <c r="AB18" s="13"/>
      <c r="AC18" s="13"/>
    </row>
    <row r="19" spans="1:29" s="5" customFormat="1" ht="15.75" customHeight="1" x14ac:dyDescent="0.2">
      <c r="A19" s="61" t="s">
        <v>22</v>
      </c>
      <c r="B19" s="345"/>
      <c r="C19" s="315"/>
      <c r="D19" s="340" t="s">
        <v>20</v>
      </c>
      <c r="E19" s="345">
        <v>30</v>
      </c>
      <c r="F19" s="340">
        <v>3</v>
      </c>
      <c r="G19" s="345">
        <v>30</v>
      </c>
      <c r="H19" s="346"/>
      <c r="I19" s="346"/>
      <c r="J19" s="346"/>
      <c r="K19" s="348"/>
      <c r="L19" s="346"/>
      <c r="M19" s="340"/>
      <c r="N19" s="339"/>
      <c r="O19" s="315"/>
      <c r="P19" s="315">
        <v>30</v>
      </c>
      <c r="Q19" s="325"/>
      <c r="R19" s="339"/>
      <c r="S19" s="315"/>
      <c r="T19" s="315"/>
      <c r="U19" s="325"/>
      <c r="V19" s="339"/>
      <c r="W19" s="350"/>
      <c r="X19" s="350"/>
      <c r="Y19" s="350"/>
      <c r="Z19" s="13"/>
      <c r="AA19" s="13"/>
      <c r="AB19" s="13"/>
      <c r="AC19" s="13"/>
    </row>
    <row r="20" spans="1:29" s="5" customFormat="1" ht="15.75" customHeight="1" thickBot="1" x14ac:dyDescent="0.25">
      <c r="A20" s="61" t="s">
        <v>37</v>
      </c>
      <c r="B20" s="345"/>
      <c r="C20" s="315"/>
      <c r="D20" s="435" t="s">
        <v>20</v>
      </c>
      <c r="E20" s="345">
        <v>30</v>
      </c>
      <c r="F20" s="340">
        <v>3</v>
      </c>
      <c r="G20" s="345">
        <v>30</v>
      </c>
      <c r="H20" s="346"/>
      <c r="I20" s="346"/>
      <c r="J20" s="346"/>
      <c r="K20" s="348"/>
      <c r="L20" s="346"/>
      <c r="M20" s="340"/>
      <c r="N20" s="339"/>
      <c r="O20" s="315"/>
      <c r="P20" s="315">
        <v>30</v>
      </c>
      <c r="Q20" s="325"/>
      <c r="R20" s="339"/>
      <c r="S20" s="315"/>
      <c r="T20" s="315"/>
      <c r="U20" s="325"/>
      <c r="V20" s="339"/>
      <c r="W20" s="350"/>
      <c r="X20" s="350"/>
      <c r="Y20" s="350"/>
      <c r="Z20" s="13"/>
      <c r="AA20" s="13"/>
      <c r="AB20" s="13"/>
      <c r="AC20" s="13"/>
    </row>
    <row r="21" spans="1:29" s="5" customFormat="1" ht="14.25" customHeight="1" thickBot="1" x14ac:dyDescent="0.25">
      <c r="A21" s="283" t="s">
        <v>28</v>
      </c>
      <c r="B21" s="284"/>
      <c r="C21" s="269"/>
      <c r="D21" s="268"/>
      <c r="E21" s="266">
        <f>SUM(E22:E24)</f>
        <v>85</v>
      </c>
      <c r="F21" s="268">
        <f>SUM(F22:F24)</f>
        <v>10</v>
      </c>
      <c r="G21" s="266">
        <f>SUM(G22:G24)</f>
        <v>60</v>
      </c>
      <c r="H21" s="269"/>
      <c r="I21" s="269">
        <f>SUM(I22:I24)</f>
        <v>25</v>
      </c>
      <c r="J21" s="269"/>
      <c r="K21" s="285"/>
      <c r="L21" s="269"/>
      <c r="M21" s="268"/>
      <c r="N21" s="266"/>
      <c r="O21" s="269"/>
      <c r="P21" s="269">
        <f>SUM(P22:P24)</f>
        <v>60</v>
      </c>
      <c r="Q21" s="268">
        <f>SUM(Q22:Q24)</f>
        <v>25</v>
      </c>
      <c r="R21" s="266"/>
      <c r="S21" s="269"/>
      <c r="T21" s="269"/>
      <c r="U21" s="268"/>
      <c r="V21" s="266"/>
      <c r="W21" s="286"/>
      <c r="X21" s="286"/>
      <c r="Y21" s="286"/>
      <c r="Z21" s="13"/>
      <c r="AA21" s="13"/>
      <c r="AB21" s="13"/>
      <c r="AC21" s="13"/>
    </row>
    <row r="22" spans="1:29" s="34" customFormat="1" ht="15.75" customHeight="1" x14ac:dyDescent="0.2">
      <c r="A22" s="309" t="s">
        <v>180</v>
      </c>
      <c r="B22" s="260"/>
      <c r="C22" s="261"/>
      <c r="D22" s="28" t="s">
        <v>29</v>
      </c>
      <c r="E22" s="260">
        <v>30</v>
      </c>
      <c r="F22" s="28">
        <v>3</v>
      </c>
      <c r="G22" s="314">
        <v>30</v>
      </c>
      <c r="H22" s="261"/>
      <c r="I22" s="261"/>
      <c r="J22" s="261"/>
      <c r="K22" s="262"/>
      <c r="L22" s="261"/>
      <c r="M22" s="28"/>
      <c r="N22" s="263"/>
      <c r="O22" s="257"/>
      <c r="P22" s="257">
        <v>30</v>
      </c>
      <c r="Q22" s="258"/>
      <c r="R22" s="263"/>
      <c r="S22" s="257"/>
      <c r="T22" s="257"/>
      <c r="U22" s="258"/>
      <c r="V22" s="263"/>
      <c r="W22" s="264"/>
      <c r="X22" s="264"/>
      <c r="Y22" s="264"/>
      <c r="Z22" s="13"/>
      <c r="AA22" s="13"/>
      <c r="AB22" s="13"/>
      <c r="AC22" s="13"/>
    </row>
    <row r="23" spans="1:29" s="34" customFormat="1" ht="14.25" customHeight="1" x14ac:dyDescent="0.2">
      <c r="A23" s="199" t="s">
        <v>40</v>
      </c>
      <c r="B23" s="177"/>
      <c r="C23" s="178"/>
      <c r="D23" s="179" t="s">
        <v>29</v>
      </c>
      <c r="E23" s="177">
        <v>30</v>
      </c>
      <c r="F23" s="179">
        <v>3</v>
      </c>
      <c r="G23" s="177">
        <v>30</v>
      </c>
      <c r="H23" s="178"/>
      <c r="I23" s="178"/>
      <c r="J23" s="178"/>
      <c r="K23" s="208"/>
      <c r="L23" s="178"/>
      <c r="M23" s="179"/>
      <c r="N23" s="180"/>
      <c r="O23" s="29"/>
      <c r="P23" s="181">
        <v>30</v>
      </c>
      <c r="Q23" s="30"/>
      <c r="R23" s="223"/>
      <c r="S23" s="29"/>
      <c r="T23" s="29"/>
      <c r="U23" s="30"/>
      <c r="V23" s="223"/>
      <c r="W23" s="20"/>
      <c r="X23" s="20"/>
      <c r="Y23" s="20"/>
      <c r="Z23" s="13"/>
      <c r="AA23" s="13"/>
      <c r="AB23" s="13"/>
      <c r="AC23" s="13"/>
    </row>
    <row r="24" spans="1:29" s="34" customFormat="1" ht="37.5" customHeight="1" thickBot="1" x14ac:dyDescent="0.25">
      <c r="A24" s="200" t="s">
        <v>178</v>
      </c>
      <c r="B24" s="56" t="s">
        <v>133</v>
      </c>
      <c r="C24" s="202"/>
      <c r="D24" s="203" t="s">
        <v>29</v>
      </c>
      <c r="E24" s="201">
        <v>25</v>
      </c>
      <c r="F24" s="203">
        <v>4</v>
      </c>
      <c r="G24" s="201"/>
      <c r="H24" s="202"/>
      <c r="I24" s="202">
        <v>25</v>
      </c>
      <c r="J24" s="202"/>
      <c r="K24" s="45"/>
      <c r="L24" s="202"/>
      <c r="M24" s="203"/>
      <c r="N24" s="204"/>
      <c r="O24" s="49"/>
      <c r="P24" s="205"/>
      <c r="Q24" s="206">
        <v>25</v>
      </c>
      <c r="R24" s="50"/>
      <c r="S24" s="49"/>
      <c r="T24" s="49"/>
      <c r="U24" s="51"/>
      <c r="V24" s="50"/>
      <c r="W24" s="47"/>
      <c r="X24" s="47"/>
      <c r="Y24" s="47"/>
      <c r="Z24" s="13"/>
      <c r="AA24" s="13"/>
      <c r="AB24" s="13"/>
      <c r="AC24" s="13"/>
    </row>
    <row r="25" spans="1:29" s="34" customFormat="1" ht="15.75" customHeight="1" thickBot="1" x14ac:dyDescent="0.25">
      <c r="A25" s="273" t="s">
        <v>41</v>
      </c>
      <c r="B25" s="274"/>
      <c r="C25" s="275"/>
      <c r="D25" s="276"/>
      <c r="E25" s="274">
        <f>SUM(E26:E27)</f>
        <v>50</v>
      </c>
      <c r="F25" s="276">
        <f>SUM(F26:F27)</f>
        <v>4</v>
      </c>
      <c r="G25" s="274">
        <f>SUM(G26:G27)</f>
        <v>50</v>
      </c>
      <c r="H25" s="275"/>
      <c r="I25" s="275"/>
      <c r="J25" s="275"/>
      <c r="K25" s="277"/>
      <c r="L25" s="277"/>
      <c r="M25" s="278"/>
      <c r="N25" s="279"/>
      <c r="O25" s="280"/>
      <c r="P25" s="280">
        <f>SUM(P26:P27)</f>
        <v>50</v>
      </c>
      <c r="Q25" s="281"/>
      <c r="R25" s="279"/>
      <c r="S25" s="280"/>
      <c r="T25" s="280"/>
      <c r="U25" s="281"/>
      <c r="V25" s="279"/>
      <c r="W25" s="282"/>
      <c r="X25" s="282"/>
      <c r="Y25" s="282"/>
      <c r="Z25" s="13"/>
      <c r="AA25" s="13"/>
      <c r="AB25" s="13"/>
      <c r="AC25" s="13"/>
    </row>
    <row r="26" spans="1:29" s="36" customFormat="1" ht="14.25" customHeight="1" x14ac:dyDescent="0.2">
      <c r="A26" s="287" t="s">
        <v>42</v>
      </c>
      <c r="B26" s="288"/>
      <c r="C26" s="41"/>
      <c r="D26" s="255" t="s">
        <v>29</v>
      </c>
      <c r="E26" s="288">
        <v>25</v>
      </c>
      <c r="F26" s="255">
        <v>2</v>
      </c>
      <c r="G26" s="288">
        <v>25</v>
      </c>
      <c r="H26" s="254"/>
      <c r="I26" s="254"/>
      <c r="J26" s="254"/>
      <c r="K26" s="254"/>
      <c r="L26" s="254"/>
      <c r="M26" s="255"/>
      <c r="N26" s="288"/>
      <c r="O26" s="254"/>
      <c r="P26" s="254">
        <v>25</v>
      </c>
      <c r="Q26" s="255"/>
      <c r="R26" s="288"/>
      <c r="S26" s="254"/>
      <c r="T26" s="254"/>
      <c r="U26" s="255"/>
      <c r="V26" s="288"/>
      <c r="W26" s="48"/>
      <c r="X26" s="48"/>
      <c r="Y26" s="48"/>
      <c r="Z26" s="35"/>
      <c r="AA26" s="35"/>
      <c r="AB26" s="35"/>
      <c r="AC26" s="35"/>
    </row>
    <row r="27" spans="1:29" s="5" customFormat="1" ht="15.75" customHeight="1" thickBot="1" x14ac:dyDescent="0.25">
      <c r="A27" s="60" t="s">
        <v>43</v>
      </c>
      <c r="B27" s="213"/>
      <c r="C27" s="52"/>
      <c r="D27" s="212" t="s">
        <v>29</v>
      </c>
      <c r="E27" s="213">
        <v>25</v>
      </c>
      <c r="F27" s="212">
        <v>2</v>
      </c>
      <c r="G27" s="213">
        <v>25</v>
      </c>
      <c r="H27" s="211"/>
      <c r="I27" s="211"/>
      <c r="J27" s="211"/>
      <c r="K27" s="53"/>
      <c r="L27" s="53"/>
      <c r="M27" s="54"/>
      <c r="N27" s="213"/>
      <c r="O27" s="211"/>
      <c r="P27" s="211">
        <v>25</v>
      </c>
      <c r="Q27" s="212"/>
      <c r="R27" s="213"/>
      <c r="S27" s="211"/>
      <c r="T27" s="211"/>
      <c r="U27" s="212"/>
      <c r="V27" s="213"/>
      <c r="W27" s="211"/>
      <c r="X27" s="211"/>
      <c r="Y27" s="211"/>
      <c r="Z27" s="13"/>
      <c r="AA27" s="13"/>
      <c r="AB27" s="13"/>
      <c r="AC27" s="13"/>
    </row>
    <row r="28" spans="1:29" s="5" customFormat="1" ht="15" customHeight="1" thickBot="1" x14ac:dyDescent="0.25">
      <c r="A28" s="273" t="s">
        <v>44</v>
      </c>
      <c r="B28" s="289"/>
      <c r="C28" s="275"/>
      <c r="D28" s="276"/>
      <c r="E28" s="274">
        <f>SUM(E29:E33)</f>
        <v>205</v>
      </c>
      <c r="F28" s="276">
        <f>SUM(F29:F33)</f>
        <v>17</v>
      </c>
      <c r="G28" s="274"/>
      <c r="H28" s="277"/>
      <c r="I28" s="275">
        <f>SUM(I29:I33)</f>
        <v>30</v>
      </c>
      <c r="J28" s="275">
        <f>SUM(J29:J33)</f>
        <v>55</v>
      </c>
      <c r="K28" s="277">
        <f>SUM(K29:K33)</f>
        <v>120</v>
      </c>
      <c r="L28" s="277"/>
      <c r="M28" s="278"/>
      <c r="N28" s="279"/>
      <c r="O28" s="280">
        <f>SUM(O29:O33)</f>
        <v>115</v>
      </c>
      <c r="P28" s="280"/>
      <c r="Q28" s="281">
        <f>SUM(Q29:Q33)</f>
        <v>90</v>
      </c>
      <c r="R28" s="279"/>
      <c r="S28" s="280"/>
      <c r="T28" s="280"/>
      <c r="U28" s="281"/>
      <c r="V28" s="279"/>
      <c r="W28" s="280"/>
      <c r="X28" s="280"/>
      <c r="Y28" s="280"/>
      <c r="Z28" s="13"/>
      <c r="AA28" s="13"/>
      <c r="AB28" s="13"/>
      <c r="AC28" s="13"/>
    </row>
    <row r="29" spans="1:29" s="217" customFormat="1" ht="14.25" customHeight="1" x14ac:dyDescent="0.2">
      <c r="A29" s="259" t="s">
        <v>45</v>
      </c>
      <c r="B29" s="260"/>
      <c r="C29" s="361" t="s">
        <v>21</v>
      </c>
      <c r="D29" s="28"/>
      <c r="E29" s="260">
        <v>30</v>
      </c>
      <c r="F29" s="28">
        <v>4</v>
      </c>
      <c r="G29" s="260"/>
      <c r="H29" s="262"/>
      <c r="I29" s="261">
        <v>30</v>
      </c>
      <c r="J29" s="261"/>
      <c r="K29" s="262"/>
      <c r="L29" s="262"/>
      <c r="M29" s="272"/>
      <c r="N29" s="263"/>
      <c r="O29" s="257">
        <v>30</v>
      </c>
      <c r="P29" s="257"/>
      <c r="Q29" s="258"/>
      <c r="R29" s="263"/>
      <c r="S29" s="257"/>
      <c r="T29" s="257"/>
      <c r="U29" s="258"/>
      <c r="V29" s="263"/>
      <c r="W29" s="257"/>
      <c r="X29" s="257"/>
      <c r="Y29" s="257"/>
      <c r="Z29" s="17"/>
      <c r="AA29" s="17"/>
      <c r="AB29" s="17"/>
      <c r="AC29" s="17"/>
    </row>
    <row r="30" spans="1:29" s="5" customFormat="1" ht="15.75" customHeight="1" x14ac:dyDescent="0.2">
      <c r="A30" s="199" t="s">
        <v>46</v>
      </c>
      <c r="B30" s="177"/>
      <c r="C30" s="178"/>
      <c r="D30" s="179" t="s">
        <v>29</v>
      </c>
      <c r="E30" s="177">
        <v>30</v>
      </c>
      <c r="F30" s="179">
        <v>4</v>
      </c>
      <c r="G30" s="177"/>
      <c r="H30" s="208"/>
      <c r="I30" s="178"/>
      <c r="J30" s="178">
        <v>30</v>
      </c>
      <c r="K30" s="208"/>
      <c r="L30" s="208"/>
      <c r="M30" s="209"/>
      <c r="N30" s="180"/>
      <c r="O30" s="181"/>
      <c r="P30" s="181"/>
      <c r="Q30" s="182">
        <v>30</v>
      </c>
      <c r="R30" s="180"/>
      <c r="S30" s="181"/>
      <c r="T30" s="181"/>
      <c r="U30" s="182"/>
      <c r="V30" s="180"/>
      <c r="W30" s="181"/>
      <c r="X30" s="181"/>
      <c r="Y30" s="181"/>
      <c r="Z30" s="13"/>
      <c r="AA30" s="13"/>
      <c r="AB30" s="13"/>
      <c r="AC30" s="13"/>
    </row>
    <row r="31" spans="1:29" s="5" customFormat="1" ht="10.5" customHeight="1" x14ac:dyDescent="0.2">
      <c r="A31" s="627" t="s">
        <v>47</v>
      </c>
      <c r="B31" s="660" t="s">
        <v>133</v>
      </c>
      <c r="C31" s="621" t="s">
        <v>29</v>
      </c>
      <c r="D31" s="622" t="s">
        <v>29</v>
      </c>
      <c r="E31" s="629">
        <v>120</v>
      </c>
      <c r="F31" s="31">
        <v>4</v>
      </c>
      <c r="G31" s="629"/>
      <c r="H31" s="655"/>
      <c r="I31" s="621"/>
      <c r="J31" s="621"/>
      <c r="K31" s="655">
        <v>120</v>
      </c>
      <c r="L31" s="655"/>
      <c r="M31" s="656"/>
      <c r="N31" s="509"/>
      <c r="O31" s="528">
        <v>60</v>
      </c>
      <c r="P31" s="528"/>
      <c r="Q31" s="525">
        <v>60</v>
      </c>
      <c r="R31" s="509"/>
      <c r="S31" s="528"/>
      <c r="T31" s="528"/>
      <c r="U31" s="525"/>
      <c r="V31" s="509"/>
      <c r="W31" s="528"/>
      <c r="X31" s="528"/>
      <c r="Y31" s="528"/>
      <c r="Z31" s="13"/>
      <c r="AA31" s="13"/>
      <c r="AB31" s="13"/>
      <c r="AC31" s="13"/>
    </row>
    <row r="32" spans="1:29" s="5" customFormat="1" ht="10.5" customHeight="1" x14ac:dyDescent="0.2">
      <c r="A32" s="627"/>
      <c r="B32" s="660"/>
      <c r="C32" s="621"/>
      <c r="D32" s="622"/>
      <c r="E32" s="629"/>
      <c r="F32" s="28">
        <v>4</v>
      </c>
      <c r="G32" s="629"/>
      <c r="H32" s="655"/>
      <c r="I32" s="621"/>
      <c r="J32" s="621"/>
      <c r="K32" s="655"/>
      <c r="L32" s="655"/>
      <c r="M32" s="656"/>
      <c r="N32" s="509"/>
      <c r="O32" s="528"/>
      <c r="P32" s="528"/>
      <c r="Q32" s="525"/>
      <c r="R32" s="509"/>
      <c r="S32" s="528"/>
      <c r="T32" s="528"/>
      <c r="U32" s="525"/>
      <c r="V32" s="509"/>
      <c r="W32" s="528"/>
      <c r="X32" s="528"/>
      <c r="Y32" s="528"/>
      <c r="Z32" s="13"/>
      <c r="AA32" s="13"/>
      <c r="AB32" s="13"/>
      <c r="AC32" s="13"/>
    </row>
    <row r="33" spans="1:29" s="5" customFormat="1" ht="15" customHeight="1" thickBot="1" x14ac:dyDescent="0.25">
      <c r="A33" s="312" t="s">
        <v>25</v>
      </c>
      <c r="B33" s="304" t="s">
        <v>133</v>
      </c>
      <c r="C33" s="305" t="s">
        <v>21</v>
      </c>
      <c r="D33" s="306"/>
      <c r="E33" s="319">
        <v>25</v>
      </c>
      <c r="F33" s="341">
        <v>1</v>
      </c>
      <c r="G33" s="347"/>
      <c r="H33" s="348"/>
      <c r="I33" s="346"/>
      <c r="J33" s="320">
        <v>25</v>
      </c>
      <c r="K33" s="348"/>
      <c r="L33" s="348"/>
      <c r="M33" s="311"/>
      <c r="N33" s="323"/>
      <c r="O33" s="320">
        <v>25</v>
      </c>
      <c r="P33" s="315"/>
      <c r="Q33" s="313"/>
      <c r="R33" s="310"/>
      <c r="S33" s="307"/>
      <c r="T33" s="307"/>
      <c r="U33" s="308"/>
      <c r="V33" s="310"/>
      <c r="W33" s="307"/>
      <c r="X33" s="307"/>
      <c r="Y33" s="307"/>
      <c r="Z33" s="13"/>
      <c r="AA33" s="13"/>
      <c r="AB33" s="13"/>
      <c r="AC33" s="13"/>
    </row>
    <row r="34" spans="1:29" s="5" customFormat="1" ht="15.75" customHeight="1" thickBot="1" x14ac:dyDescent="0.25">
      <c r="A34" s="265" t="s">
        <v>23</v>
      </c>
      <c r="B34" s="284"/>
      <c r="C34" s="269"/>
      <c r="D34" s="268"/>
      <c r="E34" s="266">
        <f>SUM(E35:E38)</f>
        <v>90</v>
      </c>
      <c r="F34" s="268">
        <f>SUM(F35:F38)</f>
        <v>14</v>
      </c>
      <c r="G34" s="266">
        <f>SUM(G35:G38)</f>
        <v>30</v>
      </c>
      <c r="H34" s="291"/>
      <c r="I34" s="269"/>
      <c r="J34" s="269"/>
      <c r="K34" s="285"/>
      <c r="L34" s="270">
        <f>SUM(L35:L38)</f>
        <v>60</v>
      </c>
      <c r="M34" s="292"/>
      <c r="N34" s="266"/>
      <c r="O34" s="269"/>
      <c r="P34" s="269"/>
      <c r="Q34" s="268"/>
      <c r="R34" s="266">
        <f>SUM(R35:R38)</f>
        <v>30</v>
      </c>
      <c r="S34" s="269"/>
      <c r="T34" s="269"/>
      <c r="U34" s="268">
        <f>SUM(U35:U38)</f>
        <v>15</v>
      </c>
      <c r="V34" s="266"/>
      <c r="W34" s="269">
        <f>SUM(W35:W38)</f>
        <v>15</v>
      </c>
      <c r="X34" s="269"/>
      <c r="Y34" s="269">
        <f>SUM(Y35:Y38)</f>
        <v>30</v>
      </c>
      <c r="Z34" s="13"/>
      <c r="AA34" s="13"/>
      <c r="AB34" s="13"/>
      <c r="AC34" s="13"/>
    </row>
    <row r="35" spans="1:29" s="5" customFormat="1" ht="15.75" customHeight="1" x14ac:dyDescent="0.2">
      <c r="A35" s="259" t="s">
        <v>48</v>
      </c>
      <c r="B35" s="260"/>
      <c r="C35" s="261" t="s">
        <v>20</v>
      </c>
      <c r="D35" s="28"/>
      <c r="E35" s="344">
        <v>30</v>
      </c>
      <c r="F35" s="342">
        <v>5</v>
      </c>
      <c r="G35" s="344">
        <v>30</v>
      </c>
      <c r="H35" s="290"/>
      <c r="I35" s="337"/>
      <c r="J35" s="337"/>
      <c r="K35" s="337"/>
      <c r="L35" s="25"/>
      <c r="M35" s="342"/>
      <c r="N35" s="343"/>
      <c r="O35" s="316"/>
      <c r="P35" s="316"/>
      <c r="Q35" s="258"/>
      <c r="R35" s="263">
        <v>30</v>
      </c>
      <c r="S35" s="257"/>
      <c r="T35" s="257"/>
      <c r="U35" s="258"/>
      <c r="V35" s="263"/>
      <c r="W35" s="257"/>
      <c r="X35" s="257"/>
      <c r="Y35" s="257"/>
      <c r="Z35" s="13"/>
      <c r="AA35" s="13"/>
      <c r="AB35" s="13"/>
      <c r="AC35" s="13"/>
    </row>
    <row r="36" spans="1:29" s="5" customFormat="1" ht="12.75" customHeight="1" x14ac:dyDescent="0.2">
      <c r="A36" s="500" t="s">
        <v>24</v>
      </c>
      <c r="B36" s="698" t="s">
        <v>133</v>
      </c>
      <c r="C36" s="504" t="s">
        <v>21</v>
      </c>
      <c r="D36" s="506" t="s">
        <v>181</v>
      </c>
      <c r="E36" s="502">
        <v>60</v>
      </c>
      <c r="F36" s="179">
        <v>2</v>
      </c>
      <c r="G36" s="675"/>
      <c r="H36" s="678"/>
      <c r="I36" s="657"/>
      <c r="J36" s="657"/>
      <c r="K36" s="657"/>
      <c r="L36" s="483">
        <v>60</v>
      </c>
      <c r="M36" s="650"/>
      <c r="N36" s="526"/>
      <c r="O36" s="483"/>
      <c r="P36" s="483"/>
      <c r="Q36" s="536"/>
      <c r="R36" s="526"/>
      <c r="S36" s="483"/>
      <c r="T36" s="483"/>
      <c r="U36" s="536">
        <v>15</v>
      </c>
      <c r="V36" s="526"/>
      <c r="W36" s="483">
        <v>15</v>
      </c>
      <c r="X36" s="483"/>
      <c r="Y36" s="491">
        <v>30</v>
      </c>
      <c r="Z36" s="13"/>
      <c r="AA36" s="13"/>
      <c r="AB36" s="13"/>
      <c r="AC36" s="13"/>
    </row>
    <row r="37" spans="1:29" s="5" customFormat="1" ht="12.75" customHeight="1" x14ac:dyDescent="0.2">
      <c r="A37" s="671"/>
      <c r="B37" s="699"/>
      <c r="C37" s="701"/>
      <c r="D37" s="703"/>
      <c r="E37" s="673"/>
      <c r="F37" s="32">
        <v>2</v>
      </c>
      <c r="G37" s="676"/>
      <c r="H37" s="679"/>
      <c r="I37" s="658"/>
      <c r="J37" s="658"/>
      <c r="K37" s="658"/>
      <c r="L37" s="644"/>
      <c r="M37" s="651"/>
      <c r="N37" s="648"/>
      <c r="O37" s="644"/>
      <c r="P37" s="644"/>
      <c r="Q37" s="653"/>
      <c r="R37" s="648"/>
      <c r="S37" s="644"/>
      <c r="T37" s="644"/>
      <c r="U37" s="653"/>
      <c r="V37" s="648"/>
      <c r="W37" s="644"/>
      <c r="X37" s="644"/>
      <c r="Y37" s="646"/>
      <c r="Z37" s="13"/>
      <c r="AA37" s="13"/>
      <c r="AB37" s="13"/>
      <c r="AC37" s="13"/>
    </row>
    <row r="38" spans="1:29" s="5" customFormat="1" ht="11.25" customHeight="1" thickBot="1" x14ac:dyDescent="0.25">
      <c r="A38" s="672"/>
      <c r="B38" s="700"/>
      <c r="C38" s="702"/>
      <c r="D38" s="704"/>
      <c r="E38" s="674"/>
      <c r="F38" s="55">
        <v>5</v>
      </c>
      <c r="G38" s="677"/>
      <c r="H38" s="680"/>
      <c r="I38" s="659"/>
      <c r="J38" s="659"/>
      <c r="K38" s="659"/>
      <c r="L38" s="645"/>
      <c r="M38" s="652"/>
      <c r="N38" s="649"/>
      <c r="O38" s="645"/>
      <c r="P38" s="645"/>
      <c r="Q38" s="654"/>
      <c r="R38" s="649"/>
      <c r="S38" s="645"/>
      <c r="T38" s="645"/>
      <c r="U38" s="654"/>
      <c r="V38" s="649"/>
      <c r="W38" s="645"/>
      <c r="X38" s="645"/>
      <c r="Y38" s="647"/>
      <c r="Z38" s="13"/>
      <c r="AA38" s="13"/>
      <c r="AB38" s="13"/>
      <c r="AC38" s="13"/>
    </row>
    <row r="39" spans="1:29" s="37" customFormat="1" ht="12.75" customHeight="1" thickBot="1" x14ac:dyDescent="0.25">
      <c r="A39" s="293" t="s">
        <v>49</v>
      </c>
      <c r="B39" s="294"/>
      <c r="C39" s="270"/>
      <c r="D39" s="295" t="s">
        <v>29</v>
      </c>
      <c r="E39" s="296">
        <v>15</v>
      </c>
      <c r="F39" s="295">
        <v>2</v>
      </c>
      <c r="G39" s="296"/>
      <c r="H39" s="270"/>
      <c r="I39" s="270">
        <v>15</v>
      </c>
      <c r="J39" s="270"/>
      <c r="K39" s="270"/>
      <c r="L39" s="270"/>
      <c r="M39" s="295"/>
      <c r="N39" s="296"/>
      <c r="O39" s="270"/>
      <c r="P39" s="270"/>
      <c r="Q39" s="295">
        <v>15</v>
      </c>
      <c r="R39" s="296"/>
      <c r="S39" s="270"/>
      <c r="T39" s="270"/>
      <c r="U39" s="295"/>
      <c r="V39" s="296"/>
      <c r="W39" s="270"/>
      <c r="X39" s="270"/>
      <c r="Y39" s="270"/>
      <c r="Z39" s="35"/>
      <c r="AA39" s="35"/>
      <c r="AB39" s="35"/>
      <c r="AC39" s="35"/>
    </row>
    <row r="40" spans="1:29" s="37" customFormat="1" ht="27" customHeight="1" x14ac:dyDescent="0.2">
      <c r="A40" s="705" t="s">
        <v>190</v>
      </c>
      <c r="B40" s="706" t="s">
        <v>26</v>
      </c>
      <c r="C40" s="711" t="s">
        <v>0</v>
      </c>
      <c r="D40" s="712"/>
      <c r="E40" s="707" t="s">
        <v>18</v>
      </c>
      <c r="F40" s="708" t="s">
        <v>1</v>
      </c>
      <c r="G40" s="521" t="s">
        <v>2</v>
      </c>
      <c r="H40" s="533"/>
      <c r="I40" s="533"/>
      <c r="J40" s="533"/>
      <c r="K40" s="533"/>
      <c r="L40" s="533"/>
      <c r="M40" s="709"/>
      <c r="N40" s="710" t="s">
        <v>195</v>
      </c>
      <c r="O40" s="711"/>
      <c r="P40" s="711"/>
      <c r="Q40" s="712"/>
      <c r="R40" s="710" t="s">
        <v>196</v>
      </c>
      <c r="S40" s="711"/>
      <c r="T40" s="711"/>
      <c r="U40" s="712"/>
      <c r="V40" s="710" t="s">
        <v>197</v>
      </c>
      <c r="W40" s="711"/>
      <c r="X40" s="711"/>
      <c r="Y40" s="711"/>
      <c r="Z40" s="35"/>
      <c r="AA40" s="35"/>
      <c r="AB40" s="35"/>
      <c r="AC40" s="35"/>
    </row>
    <row r="41" spans="1:29" s="37" customFormat="1" ht="12.75" customHeight="1" x14ac:dyDescent="0.2">
      <c r="A41" s="663"/>
      <c r="B41" s="665"/>
      <c r="C41" s="615" t="s">
        <v>11</v>
      </c>
      <c r="D41" s="616" t="s">
        <v>10</v>
      </c>
      <c r="E41" s="617"/>
      <c r="F41" s="619"/>
      <c r="G41" s="541" t="s">
        <v>3</v>
      </c>
      <c r="H41" s="636" t="s">
        <v>4</v>
      </c>
      <c r="I41" s="636" t="s">
        <v>5</v>
      </c>
      <c r="J41" s="636"/>
      <c r="K41" s="636" t="s">
        <v>7</v>
      </c>
      <c r="L41" s="636" t="s">
        <v>8</v>
      </c>
      <c r="M41" s="637" t="s">
        <v>9</v>
      </c>
      <c r="N41" s="541" t="s">
        <v>12</v>
      </c>
      <c r="O41" s="636"/>
      <c r="P41" s="636" t="s">
        <v>13</v>
      </c>
      <c r="Q41" s="637"/>
      <c r="R41" s="541" t="s">
        <v>14</v>
      </c>
      <c r="S41" s="636"/>
      <c r="T41" s="636" t="s">
        <v>15</v>
      </c>
      <c r="U41" s="637"/>
      <c r="V41" s="541" t="s">
        <v>16</v>
      </c>
      <c r="W41" s="636"/>
      <c r="X41" s="636" t="s">
        <v>17</v>
      </c>
      <c r="Y41" s="636"/>
      <c r="Z41" s="35"/>
      <c r="AA41" s="35"/>
      <c r="AB41" s="35"/>
      <c r="AC41" s="35"/>
    </row>
    <row r="42" spans="1:29" s="37" customFormat="1" ht="11.25" customHeight="1" thickBot="1" x14ac:dyDescent="0.25">
      <c r="A42" s="664"/>
      <c r="B42" s="666"/>
      <c r="C42" s="667"/>
      <c r="D42" s="668"/>
      <c r="E42" s="618"/>
      <c r="F42" s="620"/>
      <c r="G42" s="670"/>
      <c r="H42" s="497"/>
      <c r="I42" s="438" t="s">
        <v>6</v>
      </c>
      <c r="J42" s="438" t="s">
        <v>3</v>
      </c>
      <c r="K42" s="497"/>
      <c r="L42" s="497"/>
      <c r="M42" s="638"/>
      <c r="N42" s="437" t="s">
        <v>19</v>
      </c>
      <c r="O42" s="438" t="s">
        <v>5</v>
      </c>
      <c r="P42" s="438" t="s">
        <v>19</v>
      </c>
      <c r="Q42" s="439" t="s">
        <v>5</v>
      </c>
      <c r="R42" s="437" t="s">
        <v>19</v>
      </c>
      <c r="S42" s="438" t="s">
        <v>5</v>
      </c>
      <c r="T42" s="438" t="s">
        <v>19</v>
      </c>
      <c r="U42" s="439" t="s">
        <v>5</v>
      </c>
      <c r="V42" s="437" t="s">
        <v>19</v>
      </c>
      <c r="W42" s="438" t="s">
        <v>5</v>
      </c>
      <c r="X42" s="438" t="s">
        <v>19</v>
      </c>
      <c r="Y42" s="438" t="s">
        <v>5</v>
      </c>
      <c r="Z42" s="35"/>
      <c r="AA42" s="35"/>
      <c r="AB42" s="35"/>
      <c r="AC42" s="35"/>
    </row>
    <row r="43" spans="1:29" s="37" customFormat="1" ht="12" thickBot="1" x14ac:dyDescent="0.25">
      <c r="A43" s="298" t="s">
        <v>134</v>
      </c>
      <c r="B43" s="266"/>
      <c r="C43" s="269"/>
      <c r="D43" s="268"/>
      <c r="E43" s="266">
        <f>SUM(E44:E46)</f>
        <v>60</v>
      </c>
      <c r="F43" s="268">
        <f>SUM(F44:F46)</f>
        <v>6</v>
      </c>
      <c r="G43" s="279">
        <f>SUM(G44:G46)</f>
        <v>40</v>
      </c>
      <c r="H43" s="299"/>
      <c r="I43" s="280">
        <f>SUM(I44:I46)</f>
        <v>20</v>
      </c>
      <c r="J43" s="280"/>
      <c r="K43" s="280"/>
      <c r="L43" s="280"/>
      <c r="M43" s="278"/>
      <c r="N43" s="300"/>
      <c r="O43" s="280"/>
      <c r="P43" s="280"/>
      <c r="Q43" s="281"/>
      <c r="R43" s="279">
        <f>SUM(R44:R46)</f>
        <v>20</v>
      </c>
      <c r="S43" s="280">
        <f>SUM(S44:S46)</f>
        <v>20</v>
      </c>
      <c r="T43" s="280">
        <f>SUM(T44:T46)</f>
        <v>20</v>
      </c>
      <c r="U43" s="281"/>
      <c r="V43" s="279"/>
      <c r="W43" s="280"/>
      <c r="X43" s="299"/>
      <c r="Y43" s="299"/>
      <c r="Z43" s="35"/>
      <c r="AA43" s="35"/>
      <c r="AB43" s="35"/>
      <c r="AC43" s="35"/>
    </row>
    <row r="44" spans="1:29" s="37" customFormat="1" x14ac:dyDescent="0.2">
      <c r="A44" s="259" t="s">
        <v>51</v>
      </c>
      <c r="B44" s="288"/>
      <c r="C44" s="254" t="s">
        <v>29</v>
      </c>
      <c r="D44" s="255"/>
      <c r="E44" s="288">
        <v>20</v>
      </c>
      <c r="F44" s="255">
        <v>2</v>
      </c>
      <c r="G44" s="260"/>
      <c r="H44" s="297"/>
      <c r="I44" s="261">
        <v>20</v>
      </c>
      <c r="J44" s="261"/>
      <c r="K44" s="261"/>
      <c r="L44" s="261"/>
      <c r="M44" s="28"/>
      <c r="N44" s="263"/>
      <c r="O44" s="257"/>
      <c r="P44" s="257"/>
      <c r="Q44" s="258"/>
      <c r="R44" s="263"/>
      <c r="S44" s="257">
        <v>20</v>
      </c>
      <c r="T44" s="257"/>
      <c r="U44" s="258"/>
      <c r="V44" s="263"/>
      <c r="W44" s="257"/>
      <c r="X44" s="256"/>
      <c r="Y44" s="256"/>
      <c r="Z44" s="35"/>
      <c r="AA44" s="35"/>
      <c r="AB44" s="35"/>
      <c r="AC44" s="35"/>
    </row>
    <row r="45" spans="1:29" s="37" customFormat="1" x14ac:dyDescent="0.2">
      <c r="A45" s="199" t="s">
        <v>52</v>
      </c>
      <c r="B45" s="177"/>
      <c r="C45" s="178" t="s">
        <v>29</v>
      </c>
      <c r="D45" s="179"/>
      <c r="E45" s="338">
        <v>20</v>
      </c>
      <c r="F45" s="336">
        <v>2</v>
      </c>
      <c r="G45" s="177">
        <v>20</v>
      </c>
      <c r="H45" s="2"/>
      <c r="I45" s="178"/>
      <c r="J45" s="178"/>
      <c r="K45" s="178"/>
      <c r="L45" s="178"/>
      <c r="M45" s="179"/>
      <c r="N45" s="180"/>
      <c r="O45" s="181"/>
      <c r="P45" s="181"/>
      <c r="Q45" s="182"/>
      <c r="R45" s="180">
        <v>20</v>
      </c>
      <c r="S45" s="181"/>
      <c r="T45" s="181"/>
      <c r="U45" s="182"/>
      <c r="V45" s="180"/>
      <c r="W45" s="181"/>
      <c r="X45" s="183"/>
      <c r="Y45" s="183"/>
      <c r="Z45" s="35"/>
      <c r="AA45" s="35"/>
      <c r="AB45" s="35"/>
      <c r="AC45" s="35"/>
    </row>
    <row r="46" spans="1:29" s="37" customFormat="1" ht="12" thickBot="1" x14ac:dyDescent="0.25">
      <c r="A46" s="60" t="s">
        <v>53</v>
      </c>
      <c r="B46" s="213"/>
      <c r="C46" s="52"/>
      <c r="D46" s="212" t="s">
        <v>29</v>
      </c>
      <c r="E46" s="333">
        <v>20</v>
      </c>
      <c r="F46" s="332">
        <v>2</v>
      </c>
      <c r="G46" s="213">
        <v>20</v>
      </c>
      <c r="H46" s="52"/>
      <c r="I46" s="52"/>
      <c r="J46" s="52"/>
      <c r="K46" s="52"/>
      <c r="L46" s="52"/>
      <c r="M46" s="66"/>
      <c r="N46" s="67"/>
      <c r="O46" s="52"/>
      <c r="P46" s="52"/>
      <c r="Q46" s="66"/>
      <c r="R46" s="213"/>
      <c r="S46" s="52"/>
      <c r="T46" s="211">
        <v>20</v>
      </c>
      <c r="U46" s="66"/>
      <c r="V46" s="67"/>
      <c r="W46" s="52"/>
      <c r="X46" s="52"/>
      <c r="Y46" s="52"/>
      <c r="Z46" s="35"/>
      <c r="AA46" s="35"/>
      <c r="AB46" s="35"/>
      <c r="AC46" s="35"/>
    </row>
    <row r="47" spans="1:29" s="37" customFormat="1" ht="12" thickBot="1" x14ac:dyDescent="0.25">
      <c r="A47" s="265" t="s">
        <v>139</v>
      </c>
      <c r="B47" s="266"/>
      <c r="C47" s="269"/>
      <c r="D47" s="268"/>
      <c r="E47" s="266">
        <f>SUM(E48:E50)</f>
        <v>90</v>
      </c>
      <c r="F47" s="268">
        <f>SUM(F48:F50)</f>
        <v>9</v>
      </c>
      <c r="G47" s="266">
        <f>SUM(G48:G50)</f>
        <v>90</v>
      </c>
      <c r="H47" s="301"/>
      <c r="I47" s="269"/>
      <c r="J47" s="269"/>
      <c r="K47" s="269"/>
      <c r="L47" s="269"/>
      <c r="M47" s="268"/>
      <c r="N47" s="266"/>
      <c r="O47" s="269"/>
      <c r="P47" s="269"/>
      <c r="Q47" s="268"/>
      <c r="R47" s="266">
        <f>SUM(R48:R50)</f>
        <v>60</v>
      </c>
      <c r="S47" s="269"/>
      <c r="T47" s="269">
        <f>SUM(T48:T50)</f>
        <v>30</v>
      </c>
      <c r="U47" s="268"/>
      <c r="V47" s="266"/>
      <c r="W47" s="269"/>
      <c r="X47" s="270"/>
      <c r="Y47" s="270"/>
      <c r="Z47" s="35"/>
      <c r="AA47" s="35"/>
      <c r="AB47" s="35"/>
      <c r="AC47" s="35"/>
    </row>
    <row r="48" spans="1:29" s="37" customFormat="1" x14ac:dyDescent="0.2">
      <c r="A48" s="259" t="s">
        <v>54</v>
      </c>
      <c r="B48" s="260"/>
      <c r="C48" s="261" t="s">
        <v>20</v>
      </c>
      <c r="D48" s="28"/>
      <c r="E48" s="260">
        <v>30</v>
      </c>
      <c r="F48" s="28">
        <v>3</v>
      </c>
      <c r="G48" s="260">
        <v>30</v>
      </c>
      <c r="H48" s="297"/>
      <c r="I48" s="261"/>
      <c r="J48" s="261"/>
      <c r="K48" s="261"/>
      <c r="L48" s="261"/>
      <c r="M48" s="28"/>
      <c r="N48" s="263"/>
      <c r="O48" s="257"/>
      <c r="P48" s="257"/>
      <c r="Q48" s="258"/>
      <c r="R48" s="263">
        <v>30</v>
      </c>
      <c r="S48" s="257"/>
      <c r="T48" s="257"/>
      <c r="U48" s="258"/>
      <c r="V48" s="263"/>
      <c r="W48" s="257"/>
      <c r="X48" s="256"/>
      <c r="Y48" s="256"/>
      <c r="Z48" s="35"/>
      <c r="AA48" s="35"/>
      <c r="AB48" s="35"/>
      <c r="AC48" s="35"/>
    </row>
    <row r="49" spans="1:29" s="37" customFormat="1" x14ac:dyDescent="0.2">
      <c r="A49" s="199" t="s">
        <v>55</v>
      </c>
      <c r="B49" s="177"/>
      <c r="C49" s="178" t="s">
        <v>29</v>
      </c>
      <c r="D49" s="179"/>
      <c r="E49" s="177">
        <v>30</v>
      </c>
      <c r="F49" s="179">
        <v>3</v>
      </c>
      <c r="G49" s="177">
        <v>30</v>
      </c>
      <c r="H49" s="2"/>
      <c r="I49" s="178"/>
      <c r="J49" s="178"/>
      <c r="K49" s="178"/>
      <c r="L49" s="178"/>
      <c r="M49" s="179"/>
      <c r="N49" s="180"/>
      <c r="O49" s="181"/>
      <c r="P49" s="181"/>
      <c r="Q49" s="182"/>
      <c r="R49" s="180">
        <v>30</v>
      </c>
      <c r="S49" s="181"/>
      <c r="T49" s="181"/>
      <c r="U49" s="182"/>
      <c r="V49" s="180"/>
      <c r="W49" s="181"/>
      <c r="X49" s="183"/>
      <c r="Y49" s="183"/>
      <c r="Z49" s="35"/>
      <c r="AA49" s="35"/>
      <c r="AB49" s="35"/>
      <c r="AC49" s="35"/>
    </row>
    <row r="50" spans="1:29" s="37" customFormat="1" ht="12" thickBot="1" x14ac:dyDescent="0.25">
      <c r="A50" s="200" t="s">
        <v>56</v>
      </c>
      <c r="B50" s="201"/>
      <c r="C50" s="202"/>
      <c r="D50" s="203" t="s">
        <v>29</v>
      </c>
      <c r="E50" s="201">
        <v>30</v>
      </c>
      <c r="F50" s="203">
        <v>3</v>
      </c>
      <c r="G50" s="201">
        <v>30</v>
      </c>
      <c r="H50" s="68"/>
      <c r="I50" s="202"/>
      <c r="J50" s="202"/>
      <c r="K50" s="202"/>
      <c r="L50" s="202"/>
      <c r="M50" s="203"/>
      <c r="N50" s="204"/>
      <c r="O50" s="205"/>
      <c r="P50" s="205"/>
      <c r="Q50" s="206"/>
      <c r="R50" s="204"/>
      <c r="S50" s="205"/>
      <c r="T50" s="205">
        <v>30</v>
      </c>
      <c r="U50" s="206"/>
      <c r="V50" s="204"/>
      <c r="W50" s="205"/>
      <c r="X50" s="207"/>
      <c r="Y50" s="207"/>
      <c r="Z50" s="35"/>
      <c r="AA50" s="35"/>
      <c r="AB50" s="35"/>
      <c r="AC50" s="35"/>
    </row>
    <row r="51" spans="1:29" s="37" customFormat="1" ht="12" thickBot="1" x14ac:dyDescent="0.25">
      <c r="A51" s="265" t="s">
        <v>164</v>
      </c>
      <c r="B51" s="266"/>
      <c r="C51" s="269"/>
      <c r="D51" s="268"/>
      <c r="E51" s="266">
        <f>SUM(E52:E56)</f>
        <v>110</v>
      </c>
      <c r="F51" s="268">
        <f>SUM(F52:F56)</f>
        <v>11</v>
      </c>
      <c r="G51" s="266">
        <f>SUM(G52:G56)</f>
        <v>20</v>
      </c>
      <c r="H51" s="301"/>
      <c r="I51" s="269">
        <f>SUM(I52:I56)</f>
        <v>90</v>
      </c>
      <c r="J51" s="269"/>
      <c r="K51" s="269"/>
      <c r="L51" s="269"/>
      <c r="M51" s="268"/>
      <c r="N51" s="266"/>
      <c r="O51" s="269"/>
      <c r="P51" s="269"/>
      <c r="Q51" s="268"/>
      <c r="R51" s="266"/>
      <c r="S51" s="269"/>
      <c r="T51" s="269"/>
      <c r="U51" s="268"/>
      <c r="V51" s="266"/>
      <c r="W51" s="269"/>
      <c r="X51" s="270">
        <f>SUM(X52:X56)</f>
        <v>20</v>
      </c>
      <c r="Y51" s="270">
        <f>SUM(Y52:Y56)</f>
        <v>90</v>
      </c>
      <c r="Z51" s="35"/>
      <c r="AA51" s="35"/>
      <c r="AB51" s="35"/>
      <c r="AC51" s="35"/>
    </row>
    <row r="52" spans="1:29" s="37" customFormat="1" x14ac:dyDescent="0.2">
      <c r="A52" s="681" t="s">
        <v>57</v>
      </c>
      <c r="B52" s="682"/>
      <c r="C52" s="624"/>
      <c r="D52" s="639" t="s">
        <v>30</v>
      </c>
      <c r="E52" s="682">
        <v>50</v>
      </c>
      <c r="F52" s="302">
        <v>2</v>
      </c>
      <c r="G52" s="682">
        <v>20</v>
      </c>
      <c r="H52" s="683"/>
      <c r="I52" s="624">
        <v>30</v>
      </c>
      <c r="J52" s="624"/>
      <c r="K52" s="624"/>
      <c r="L52" s="624"/>
      <c r="M52" s="639"/>
      <c r="N52" s="640"/>
      <c r="O52" s="484"/>
      <c r="P52" s="484"/>
      <c r="Q52" s="524"/>
      <c r="R52" s="640"/>
      <c r="S52" s="484"/>
      <c r="T52" s="484"/>
      <c r="U52" s="524"/>
      <c r="V52" s="640"/>
      <c r="W52" s="484"/>
      <c r="X52" s="492">
        <v>20</v>
      </c>
      <c r="Y52" s="492">
        <v>30</v>
      </c>
      <c r="Z52" s="35"/>
      <c r="AA52" s="35"/>
      <c r="AB52" s="35"/>
      <c r="AC52" s="35"/>
    </row>
    <row r="53" spans="1:29" s="37" customFormat="1" x14ac:dyDescent="0.2">
      <c r="A53" s="627"/>
      <c r="B53" s="629"/>
      <c r="C53" s="621"/>
      <c r="D53" s="622"/>
      <c r="E53" s="629"/>
      <c r="F53" s="28">
        <v>3</v>
      </c>
      <c r="G53" s="629"/>
      <c r="H53" s="632"/>
      <c r="I53" s="621"/>
      <c r="J53" s="621"/>
      <c r="K53" s="621"/>
      <c r="L53" s="621"/>
      <c r="M53" s="622"/>
      <c r="N53" s="509"/>
      <c r="O53" s="528"/>
      <c r="P53" s="528"/>
      <c r="Q53" s="525"/>
      <c r="R53" s="509"/>
      <c r="S53" s="528"/>
      <c r="T53" s="528"/>
      <c r="U53" s="525"/>
      <c r="V53" s="509"/>
      <c r="W53" s="528"/>
      <c r="X53" s="554"/>
      <c r="Y53" s="554"/>
      <c r="Z53" s="35"/>
      <c r="AA53" s="35"/>
      <c r="AB53" s="35"/>
      <c r="AC53" s="35"/>
    </row>
    <row r="54" spans="1:29" s="37" customFormat="1" x14ac:dyDescent="0.2">
      <c r="A54" s="199" t="s">
        <v>58</v>
      </c>
      <c r="B54" s="177"/>
      <c r="C54" s="178"/>
      <c r="D54" s="179" t="s">
        <v>29</v>
      </c>
      <c r="E54" s="177">
        <v>20</v>
      </c>
      <c r="F54" s="179">
        <v>2</v>
      </c>
      <c r="G54" s="177"/>
      <c r="H54" s="2"/>
      <c r="I54" s="178">
        <v>20</v>
      </c>
      <c r="J54" s="178"/>
      <c r="K54" s="178"/>
      <c r="L54" s="178"/>
      <c r="M54" s="179"/>
      <c r="N54" s="180"/>
      <c r="O54" s="181"/>
      <c r="P54" s="181"/>
      <c r="Q54" s="182"/>
      <c r="R54" s="180"/>
      <c r="S54" s="181"/>
      <c r="T54" s="181"/>
      <c r="U54" s="182"/>
      <c r="V54" s="180"/>
      <c r="W54" s="181"/>
      <c r="X54" s="183"/>
      <c r="Y54" s="183">
        <v>20</v>
      </c>
      <c r="Z54" s="35"/>
      <c r="AA54" s="35"/>
      <c r="AB54" s="35"/>
      <c r="AC54" s="35"/>
    </row>
    <row r="55" spans="1:29" s="37" customFormat="1" x14ac:dyDescent="0.2">
      <c r="A55" s="199" t="s">
        <v>59</v>
      </c>
      <c r="B55" s="177"/>
      <c r="C55" s="178"/>
      <c r="D55" s="179" t="s">
        <v>29</v>
      </c>
      <c r="E55" s="177">
        <v>20</v>
      </c>
      <c r="F55" s="179">
        <v>2</v>
      </c>
      <c r="G55" s="177"/>
      <c r="H55" s="2"/>
      <c r="I55" s="178">
        <v>20</v>
      </c>
      <c r="J55" s="178"/>
      <c r="K55" s="178"/>
      <c r="L55" s="178"/>
      <c r="M55" s="179"/>
      <c r="N55" s="180"/>
      <c r="O55" s="181"/>
      <c r="P55" s="181"/>
      <c r="Q55" s="182"/>
      <c r="R55" s="180"/>
      <c r="S55" s="181"/>
      <c r="T55" s="181"/>
      <c r="U55" s="182"/>
      <c r="V55" s="180"/>
      <c r="W55" s="181"/>
      <c r="X55" s="183"/>
      <c r="Y55" s="183">
        <v>20</v>
      </c>
      <c r="Z55" s="35"/>
      <c r="AA55" s="35"/>
      <c r="AB55" s="35"/>
      <c r="AC55" s="35"/>
    </row>
    <row r="56" spans="1:29" s="37" customFormat="1" ht="12" thickBot="1" x14ac:dyDescent="0.25">
      <c r="A56" s="200" t="s">
        <v>60</v>
      </c>
      <c r="B56" s="201"/>
      <c r="C56" s="202"/>
      <c r="D56" s="203" t="s">
        <v>29</v>
      </c>
      <c r="E56" s="201">
        <v>20</v>
      </c>
      <c r="F56" s="203">
        <v>2</v>
      </c>
      <c r="G56" s="201"/>
      <c r="H56" s="68"/>
      <c r="I56" s="202">
        <v>20</v>
      </c>
      <c r="J56" s="202"/>
      <c r="K56" s="202"/>
      <c r="L56" s="202"/>
      <c r="M56" s="203"/>
      <c r="N56" s="204"/>
      <c r="O56" s="205"/>
      <c r="P56" s="205"/>
      <c r="Q56" s="206"/>
      <c r="R56" s="204"/>
      <c r="S56" s="205"/>
      <c r="T56" s="205"/>
      <c r="U56" s="206"/>
      <c r="V56" s="204"/>
      <c r="W56" s="205"/>
      <c r="X56" s="207"/>
      <c r="Y56" s="207">
        <v>20</v>
      </c>
      <c r="Z56" s="35"/>
      <c r="AA56" s="35"/>
      <c r="AB56" s="35"/>
      <c r="AC56" s="35"/>
    </row>
    <row r="57" spans="1:29" s="37" customFormat="1" ht="12" thickBot="1" x14ac:dyDescent="0.25">
      <c r="A57" s="273" t="s">
        <v>162</v>
      </c>
      <c r="B57" s="274"/>
      <c r="C57" s="275"/>
      <c r="D57" s="276"/>
      <c r="E57" s="274">
        <f>SUM(E58:E59)</f>
        <v>30</v>
      </c>
      <c r="F57" s="276">
        <f>SUM(F58:F59)</f>
        <v>3</v>
      </c>
      <c r="G57" s="274">
        <f>SUM(G58:G59)</f>
        <v>15</v>
      </c>
      <c r="H57" s="303"/>
      <c r="I57" s="275">
        <f>SUM(I58:I59)</f>
        <v>15</v>
      </c>
      <c r="J57" s="275"/>
      <c r="K57" s="275"/>
      <c r="L57" s="275"/>
      <c r="M57" s="276"/>
      <c r="N57" s="279"/>
      <c r="O57" s="280"/>
      <c r="P57" s="280"/>
      <c r="Q57" s="281"/>
      <c r="R57" s="279"/>
      <c r="S57" s="280"/>
      <c r="T57" s="280"/>
      <c r="U57" s="281"/>
      <c r="V57" s="279">
        <f>SUM(V58:V59)</f>
        <v>15</v>
      </c>
      <c r="W57" s="280">
        <f>SUM(W58:W59)</f>
        <v>15</v>
      </c>
      <c r="X57" s="299"/>
      <c r="Y57" s="299"/>
      <c r="Z57" s="35"/>
      <c r="AA57" s="35"/>
      <c r="AB57" s="35"/>
      <c r="AC57" s="35"/>
    </row>
    <row r="58" spans="1:29" s="37" customFormat="1" x14ac:dyDescent="0.2">
      <c r="A58" s="681" t="s">
        <v>62</v>
      </c>
      <c r="B58" s="682"/>
      <c r="C58" s="624" t="s">
        <v>30</v>
      </c>
      <c r="D58" s="639"/>
      <c r="E58" s="682">
        <v>30</v>
      </c>
      <c r="F58" s="302">
        <v>1</v>
      </c>
      <c r="G58" s="682">
        <v>15</v>
      </c>
      <c r="H58" s="683"/>
      <c r="I58" s="624">
        <v>15</v>
      </c>
      <c r="J58" s="624"/>
      <c r="K58" s="624"/>
      <c r="L58" s="624"/>
      <c r="M58" s="639"/>
      <c r="N58" s="640"/>
      <c r="O58" s="484"/>
      <c r="P58" s="484"/>
      <c r="Q58" s="524"/>
      <c r="R58" s="640"/>
      <c r="S58" s="484"/>
      <c r="T58" s="484"/>
      <c r="U58" s="524"/>
      <c r="V58" s="640">
        <v>15</v>
      </c>
      <c r="W58" s="484">
        <v>15</v>
      </c>
      <c r="X58" s="492"/>
      <c r="Y58" s="492"/>
      <c r="Z58" s="35"/>
      <c r="AA58" s="35"/>
      <c r="AB58" s="35"/>
      <c r="AC58" s="35"/>
    </row>
    <row r="59" spans="1:29" s="37" customFormat="1" ht="12" thickBot="1" x14ac:dyDescent="0.25">
      <c r="A59" s="628"/>
      <c r="B59" s="630"/>
      <c r="C59" s="623"/>
      <c r="D59" s="631"/>
      <c r="E59" s="630"/>
      <c r="F59" s="70">
        <v>2</v>
      </c>
      <c r="G59" s="630"/>
      <c r="H59" s="633"/>
      <c r="I59" s="623"/>
      <c r="J59" s="623"/>
      <c r="K59" s="623"/>
      <c r="L59" s="623"/>
      <c r="M59" s="631"/>
      <c r="N59" s="556"/>
      <c r="O59" s="545"/>
      <c r="P59" s="545"/>
      <c r="Q59" s="557"/>
      <c r="R59" s="556"/>
      <c r="S59" s="545"/>
      <c r="T59" s="545"/>
      <c r="U59" s="557"/>
      <c r="V59" s="556"/>
      <c r="W59" s="545"/>
      <c r="X59" s="555"/>
      <c r="Y59" s="555"/>
      <c r="Z59" s="35"/>
      <c r="AA59" s="35"/>
      <c r="AB59" s="35"/>
      <c r="AC59" s="35"/>
    </row>
    <row r="60" spans="1:29" s="37" customFormat="1" ht="12" thickBot="1" x14ac:dyDescent="0.25">
      <c r="A60" s="273" t="s">
        <v>79</v>
      </c>
      <c r="B60" s="274"/>
      <c r="C60" s="275"/>
      <c r="D60" s="276" t="s">
        <v>29</v>
      </c>
      <c r="E60" s="274">
        <v>15</v>
      </c>
      <c r="F60" s="276">
        <v>2</v>
      </c>
      <c r="G60" s="274"/>
      <c r="H60" s="354">
        <v>15</v>
      </c>
      <c r="I60" s="275"/>
      <c r="J60" s="275"/>
      <c r="K60" s="275"/>
      <c r="L60" s="275"/>
      <c r="M60" s="276"/>
      <c r="N60" s="279"/>
      <c r="O60" s="280"/>
      <c r="P60" s="280"/>
      <c r="Q60" s="281"/>
      <c r="R60" s="279"/>
      <c r="S60" s="280"/>
      <c r="T60" s="280">
        <v>15</v>
      </c>
      <c r="U60" s="281"/>
      <c r="V60" s="279"/>
      <c r="W60" s="280"/>
      <c r="X60" s="299"/>
      <c r="Y60" s="299"/>
      <c r="Z60" s="35"/>
      <c r="AA60" s="35"/>
      <c r="AB60" s="35"/>
      <c r="AC60" s="35"/>
    </row>
    <row r="61" spans="1:29" s="37" customFormat="1" x14ac:dyDescent="0.2">
      <c r="A61" s="58" t="s">
        <v>82</v>
      </c>
      <c r="B61" s="44" t="s">
        <v>83</v>
      </c>
      <c r="C61" s="25" t="s">
        <v>21</v>
      </c>
      <c r="D61" s="43"/>
      <c r="E61" s="44">
        <v>50</v>
      </c>
      <c r="F61" s="43">
        <v>4</v>
      </c>
      <c r="G61" s="44"/>
      <c r="H61" s="69"/>
      <c r="I61" s="25"/>
      <c r="J61" s="25"/>
      <c r="K61" s="25"/>
      <c r="L61" s="25"/>
      <c r="M61" s="43">
        <v>50</v>
      </c>
      <c r="N61" s="8"/>
      <c r="O61" s="7"/>
      <c r="P61" s="7"/>
      <c r="Q61" s="22"/>
      <c r="R61" s="8"/>
      <c r="S61" s="7"/>
      <c r="T61" s="7"/>
      <c r="U61" s="22"/>
      <c r="V61" s="8"/>
      <c r="W61" s="7">
        <v>50</v>
      </c>
      <c r="X61" s="64"/>
      <c r="Y61" s="64"/>
      <c r="Z61" s="35"/>
      <c r="AA61" s="35"/>
      <c r="AB61" s="35"/>
      <c r="AC61" s="35"/>
    </row>
    <row r="62" spans="1:29" s="37" customFormat="1" ht="12" thickBot="1" x14ac:dyDescent="0.25">
      <c r="A62" s="71" t="s">
        <v>82</v>
      </c>
      <c r="B62" s="72" t="s">
        <v>84</v>
      </c>
      <c r="C62" s="73"/>
      <c r="D62" s="74" t="s">
        <v>21</v>
      </c>
      <c r="E62" s="72">
        <v>100</v>
      </c>
      <c r="F62" s="74">
        <v>8</v>
      </c>
      <c r="G62" s="72"/>
      <c r="H62" s="75"/>
      <c r="I62" s="73"/>
      <c r="J62" s="73"/>
      <c r="K62" s="73"/>
      <c r="L62" s="73"/>
      <c r="M62" s="74">
        <v>100</v>
      </c>
      <c r="N62" s="50"/>
      <c r="O62" s="49"/>
      <c r="P62" s="49"/>
      <c r="Q62" s="51"/>
      <c r="R62" s="50"/>
      <c r="S62" s="49"/>
      <c r="T62" s="49"/>
      <c r="U62" s="51"/>
      <c r="V62" s="50"/>
      <c r="W62" s="49"/>
      <c r="X62" s="76"/>
      <c r="Y62" s="76">
        <v>100</v>
      </c>
      <c r="Z62" s="35"/>
      <c r="AA62" s="35"/>
      <c r="AB62" s="35"/>
      <c r="AC62" s="35"/>
    </row>
    <row r="63" spans="1:29" s="37" customFormat="1" x14ac:dyDescent="0.2">
      <c r="A63" s="196" t="s">
        <v>160</v>
      </c>
      <c r="B63" s="142"/>
      <c r="C63" s="215"/>
      <c r="D63" s="143"/>
      <c r="E63" s="214">
        <f>SUM(E10,E16,E21,E25,E28,E34,E39,E43,E47,E51,E57,E60)</f>
        <v>995</v>
      </c>
      <c r="F63" s="216"/>
      <c r="G63" s="214">
        <f>SUM(G10,G16,G21,G25,G34,G43,G47,G51,G57,G60)</f>
        <v>550</v>
      </c>
      <c r="H63" s="144"/>
      <c r="I63" s="215">
        <f>SUM(I10,I16,I21,I25,I28,I34,I39,I43,I47,I51,I57)</f>
        <v>195</v>
      </c>
      <c r="J63" s="215">
        <f>SUM(J10,J16,J21,J25,J28,J34,J39,J43,J51,J57)</f>
        <v>55</v>
      </c>
      <c r="K63" s="215">
        <f>SUM(K10,K16,K21,K25,K28,K34,K39,K43,K47,K51,K57)</f>
        <v>120</v>
      </c>
      <c r="L63" s="215">
        <f>SUM(L10,L16,L21,L25,L28,L34,L39,L43,L47,L51,L57)</f>
        <v>60</v>
      </c>
      <c r="M63" s="145"/>
      <c r="N63" s="684">
        <f>SUM(N10:O10,N16:O16,N21:O21,N25:O25,N28:O28,N34:O34,N39:O39)</f>
        <v>300</v>
      </c>
      <c r="O63" s="642"/>
      <c r="P63" s="642">
        <f>SUM(P10:Q10,P16:Q16,P21:Q21,P25:Q25,P28:Q28,P34:Q34,P39:Q39)</f>
        <v>300</v>
      </c>
      <c r="Q63" s="643"/>
      <c r="R63" s="684">
        <f>SUM(R34:S34,R43:S43,R47:S47,R51:S51,R57:S57,R60:S60)</f>
        <v>130</v>
      </c>
      <c r="S63" s="642"/>
      <c r="T63" s="642">
        <f>SUM(T34:U34,T43:U43,T47:U47,T51:U51,T57:U57,T60:U60)</f>
        <v>80</v>
      </c>
      <c r="U63" s="643"/>
      <c r="V63" s="684">
        <f>SUM(V34:W34,V43:W43,V47:W47,V51:W51,V57:W57)</f>
        <v>45</v>
      </c>
      <c r="W63" s="642"/>
      <c r="X63" s="685">
        <f>SUM(X34:Y34,X43:Y43,X47:Y47,X51:Y51,X57:Y57)</f>
        <v>140</v>
      </c>
      <c r="Y63" s="685"/>
      <c r="Z63" s="35"/>
      <c r="AA63" s="35"/>
      <c r="AB63" s="35"/>
      <c r="AC63" s="35"/>
    </row>
    <row r="64" spans="1:29" s="5" customFormat="1" ht="11.25" customHeight="1" x14ac:dyDescent="0.2">
      <c r="A64" s="146" t="s">
        <v>198</v>
      </c>
      <c r="B64" s="147"/>
      <c r="C64" s="148"/>
      <c r="D64" s="149"/>
      <c r="E64" s="171">
        <f>SUM(E61:E62)</f>
        <v>150</v>
      </c>
      <c r="F64" s="149"/>
      <c r="G64" s="150"/>
      <c r="H64" s="151"/>
      <c r="I64" s="151"/>
      <c r="J64" s="151"/>
      <c r="K64" s="151"/>
      <c r="L64" s="151"/>
      <c r="M64" s="172">
        <f>SUM(M61:M62)</f>
        <v>150</v>
      </c>
      <c r="N64" s="634"/>
      <c r="O64" s="541"/>
      <c r="P64" s="540"/>
      <c r="Q64" s="635"/>
      <c r="R64" s="634"/>
      <c r="S64" s="541"/>
      <c r="T64" s="540"/>
      <c r="U64" s="635"/>
      <c r="V64" s="634">
        <f>SUM(V61:W61)</f>
        <v>50</v>
      </c>
      <c r="W64" s="541"/>
      <c r="X64" s="540">
        <f>SUM(X62:Y62)</f>
        <v>100</v>
      </c>
      <c r="Y64" s="541"/>
      <c r="Z64" s="13"/>
      <c r="AA64" s="13"/>
      <c r="AB64" s="13"/>
      <c r="AC64" s="13"/>
    </row>
    <row r="65" spans="1:29" s="34" customFormat="1" ht="33" hidden="1" customHeight="1" x14ac:dyDescent="0.2">
      <c r="A65" s="152"/>
      <c r="B65" s="153"/>
      <c r="C65" s="187" t="s">
        <v>20</v>
      </c>
      <c r="D65" s="191"/>
      <c r="E65" s="188">
        <v>30</v>
      </c>
      <c r="F65" s="191">
        <v>4</v>
      </c>
      <c r="G65" s="188">
        <v>30</v>
      </c>
      <c r="H65" s="154"/>
      <c r="I65" s="187"/>
      <c r="J65" s="187"/>
      <c r="K65" s="187"/>
      <c r="L65" s="187"/>
      <c r="M65" s="155"/>
      <c r="N65" s="156"/>
      <c r="O65" s="187"/>
      <c r="P65" s="187"/>
      <c r="Q65" s="191"/>
      <c r="R65" s="188">
        <v>30</v>
      </c>
      <c r="S65" s="187"/>
      <c r="T65" s="187"/>
      <c r="U65" s="191"/>
      <c r="V65" s="188"/>
      <c r="W65" s="187"/>
      <c r="X65" s="222"/>
      <c r="Y65" s="222"/>
      <c r="Z65" s="13"/>
      <c r="AA65" s="13"/>
      <c r="AB65" s="13"/>
      <c r="AC65" s="13"/>
    </row>
    <row r="66" spans="1:29" s="5" customFormat="1" ht="12.75" customHeight="1" x14ac:dyDescent="0.2">
      <c r="A66" s="197" t="s">
        <v>153</v>
      </c>
      <c r="B66" s="157"/>
      <c r="C66" s="185"/>
      <c r="D66" s="186"/>
      <c r="E66" s="184"/>
      <c r="F66" s="186">
        <f>SUM(F10,F16,F21,F25,F28,F34,F39,F43,F47,F51,F57,F60,F61,F62)</f>
        <v>117</v>
      </c>
      <c r="G66" s="184"/>
      <c r="H66" s="151"/>
      <c r="I66" s="185"/>
      <c r="J66" s="185"/>
      <c r="K66" s="185"/>
      <c r="L66" s="185"/>
      <c r="M66" s="186"/>
      <c r="N66" s="515">
        <f>SUM(F11:F15,F17:F18,F29,F31,F33)</f>
        <v>30</v>
      </c>
      <c r="O66" s="529"/>
      <c r="P66" s="529">
        <f>SUM(F19,F20,F22,F23,F24,F26,F27,F30,F32,F39)</f>
        <v>30</v>
      </c>
      <c r="Q66" s="530"/>
      <c r="R66" s="515">
        <f>SUM(F35,F44:F45,F48:F49)</f>
        <v>15</v>
      </c>
      <c r="S66" s="529"/>
      <c r="T66" s="529">
        <f>SUM(F36,F46,F50,F60)</f>
        <v>9</v>
      </c>
      <c r="U66" s="530"/>
      <c r="V66" s="515">
        <f>SUM(F37,F58:F59,F61)</f>
        <v>9</v>
      </c>
      <c r="W66" s="529"/>
      <c r="X66" s="636">
        <f>SUM(F38,F52:F56,F62)</f>
        <v>24</v>
      </c>
      <c r="Y66" s="636"/>
      <c r="Z66" s="13"/>
      <c r="AA66" s="13"/>
      <c r="AB66" s="13"/>
      <c r="AC66" s="13"/>
    </row>
    <row r="67" spans="1:29" s="5" customFormat="1" ht="12.75" customHeight="1" x14ac:dyDescent="0.2">
      <c r="A67" s="197" t="s">
        <v>50</v>
      </c>
      <c r="B67" s="157"/>
      <c r="C67" s="185">
        <v>4</v>
      </c>
      <c r="D67" s="186">
        <v>2</v>
      </c>
      <c r="E67" s="184"/>
      <c r="F67" s="186"/>
      <c r="G67" s="184"/>
      <c r="H67" s="151"/>
      <c r="I67" s="185"/>
      <c r="J67" s="185"/>
      <c r="K67" s="185"/>
      <c r="L67" s="185"/>
      <c r="M67" s="186"/>
      <c r="N67" s="515">
        <v>2</v>
      </c>
      <c r="O67" s="529"/>
      <c r="P67" s="529">
        <v>2</v>
      </c>
      <c r="Q67" s="530"/>
      <c r="R67" s="515">
        <v>2</v>
      </c>
      <c r="S67" s="529"/>
      <c r="T67" s="529"/>
      <c r="U67" s="530"/>
      <c r="V67" s="515"/>
      <c r="W67" s="529"/>
      <c r="X67" s="636"/>
      <c r="Y67" s="636"/>
      <c r="Z67" s="13"/>
      <c r="AA67" s="13"/>
      <c r="AB67" s="13"/>
      <c r="AC67" s="13"/>
    </row>
    <row r="68" spans="1:29" s="5" customFormat="1" x14ac:dyDescent="0.2">
      <c r="A68" s="105"/>
      <c r="B68" s="106"/>
      <c r="C68" s="93"/>
      <c r="D68" s="93"/>
      <c r="E68" s="93"/>
      <c r="F68" s="93"/>
      <c r="G68" s="93"/>
      <c r="H68" s="107"/>
      <c r="I68" s="93"/>
      <c r="J68" s="93"/>
      <c r="K68" s="93"/>
      <c r="L68" s="93"/>
      <c r="M68" s="93"/>
      <c r="N68" s="93"/>
      <c r="O68" s="93"/>
      <c r="P68" s="93"/>
      <c r="Q68" s="93"/>
      <c r="R68" s="93"/>
      <c r="S68" s="93"/>
      <c r="T68" s="93"/>
      <c r="U68" s="93"/>
      <c r="V68" s="93"/>
      <c r="W68" s="93"/>
      <c r="X68" s="108"/>
      <c r="Y68" s="108"/>
      <c r="Z68" s="13"/>
      <c r="AA68" s="13"/>
      <c r="AB68" s="13"/>
      <c r="AC68" s="13"/>
    </row>
    <row r="69" spans="1:29" s="5" customFormat="1" ht="18.75" customHeight="1" x14ac:dyDescent="0.2">
      <c r="A69" s="564" t="s">
        <v>191</v>
      </c>
      <c r="B69" s="564"/>
      <c r="C69" s="564"/>
      <c r="D69" s="564"/>
      <c r="E69" s="564"/>
      <c r="F69" s="564"/>
      <c r="G69" s="564"/>
      <c r="H69" s="564"/>
      <c r="I69" s="564"/>
      <c r="J69" s="564"/>
      <c r="K69" s="564"/>
      <c r="L69" s="564"/>
      <c r="M69" s="564"/>
      <c r="N69" s="564"/>
      <c r="O69" s="564"/>
      <c r="P69" s="564"/>
      <c r="Q69" s="564"/>
      <c r="R69" s="564"/>
      <c r="S69" s="564"/>
      <c r="T69" s="564"/>
      <c r="U69" s="564"/>
      <c r="V69" s="564"/>
      <c r="W69" s="564"/>
      <c r="X69" s="564"/>
      <c r="Y69" s="564"/>
      <c r="Z69" s="13"/>
      <c r="AA69" s="13"/>
      <c r="AB69" s="13"/>
      <c r="AC69" s="13"/>
    </row>
    <row r="70" spans="1:29" s="5" customFormat="1" ht="19.5" customHeight="1" x14ac:dyDescent="0.2">
      <c r="A70" s="565" t="s">
        <v>169</v>
      </c>
      <c r="B70" s="565"/>
      <c r="C70" s="565"/>
      <c r="D70" s="565"/>
      <c r="E70" s="565"/>
      <c r="F70" s="565"/>
      <c r="G70" s="565"/>
      <c r="H70" s="565"/>
      <c r="I70" s="565"/>
      <c r="J70" s="565"/>
      <c r="K70" s="565"/>
      <c r="L70" s="565"/>
      <c r="M70" s="565"/>
      <c r="N70" s="565"/>
      <c r="O70" s="565"/>
      <c r="P70" s="565"/>
      <c r="Q70" s="565"/>
      <c r="R70" s="565"/>
      <c r="S70" s="565"/>
      <c r="T70" s="565"/>
      <c r="U70" s="565"/>
      <c r="V70" s="565"/>
      <c r="W70" s="565"/>
      <c r="X70" s="565"/>
      <c r="Y70" s="565"/>
      <c r="Z70" s="13"/>
      <c r="AA70" s="13"/>
      <c r="AB70" s="13"/>
      <c r="AC70" s="13"/>
    </row>
    <row r="71" spans="1:29" s="1" customFormat="1" ht="24" customHeight="1" x14ac:dyDescent="0.2">
      <c r="A71" s="663" t="s">
        <v>175</v>
      </c>
      <c r="B71" s="613" t="s">
        <v>26</v>
      </c>
      <c r="C71" s="615" t="s">
        <v>0</v>
      </c>
      <c r="D71" s="616"/>
      <c r="E71" s="617" t="s">
        <v>18</v>
      </c>
      <c r="F71" s="619" t="s">
        <v>1</v>
      </c>
      <c r="G71" s="541" t="s">
        <v>2</v>
      </c>
      <c r="H71" s="636"/>
      <c r="I71" s="636"/>
      <c r="J71" s="636"/>
      <c r="K71" s="636"/>
      <c r="L71" s="636"/>
      <c r="M71" s="637"/>
      <c r="N71" s="542" t="s">
        <v>195</v>
      </c>
      <c r="O71" s="543"/>
      <c r="P71" s="543"/>
      <c r="Q71" s="544"/>
      <c r="R71" s="542" t="s">
        <v>196</v>
      </c>
      <c r="S71" s="543"/>
      <c r="T71" s="543"/>
      <c r="U71" s="544"/>
      <c r="V71" s="542" t="s">
        <v>197</v>
      </c>
      <c r="W71" s="543"/>
      <c r="X71" s="543"/>
      <c r="Y71" s="543"/>
      <c r="Z71" s="15"/>
      <c r="AA71" s="15"/>
      <c r="AB71" s="15"/>
      <c r="AC71" s="15"/>
    </row>
    <row r="72" spans="1:29" s="1" customFormat="1" ht="12" customHeight="1" x14ac:dyDescent="0.2">
      <c r="A72" s="663"/>
      <c r="B72" s="613"/>
      <c r="C72" s="615" t="s">
        <v>11</v>
      </c>
      <c r="D72" s="616" t="s">
        <v>10</v>
      </c>
      <c r="E72" s="617"/>
      <c r="F72" s="619"/>
      <c r="G72" s="541" t="s">
        <v>3</v>
      </c>
      <c r="H72" s="636" t="s">
        <v>4</v>
      </c>
      <c r="I72" s="636" t="s">
        <v>5</v>
      </c>
      <c r="J72" s="636"/>
      <c r="K72" s="636" t="s">
        <v>7</v>
      </c>
      <c r="L72" s="636" t="s">
        <v>8</v>
      </c>
      <c r="M72" s="637" t="s">
        <v>9</v>
      </c>
      <c r="N72" s="541" t="s">
        <v>12</v>
      </c>
      <c r="O72" s="636"/>
      <c r="P72" s="636" t="s">
        <v>13</v>
      </c>
      <c r="Q72" s="637"/>
      <c r="R72" s="541" t="s">
        <v>14</v>
      </c>
      <c r="S72" s="636"/>
      <c r="T72" s="636" t="s">
        <v>15</v>
      </c>
      <c r="U72" s="637"/>
      <c r="V72" s="541" t="s">
        <v>16</v>
      </c>
      <c r="W72" s="636"/>
      <c r="X72" s="636" t="s">
        <v>17</v>
      </c>
      <c r="Y72" s="636"/>
      <c r="Z72" s="15"/>
      <c r="AA72" s="15"/>
      <c r="AB72" s="15"/>
      <c r="AC72" s="15"/>
    </row>
    <row r="73" spans="1:29" s="1" customFormat="1" ht="13.5" customHeight="1" thickBot="1" x14ac:dyDescent="0.25">
      <c r="A73" s="664"/>
      <c r="B73" s="614"/>
      <c r="C73" s="667"/>
      <c r="D73" s="668"/>
      <c r="E73" s="618"/>
      <c r="F73" s="620"/>
      <c r="G73" s="670"/>
      <c r="H73" s="497"/>
      <c r="I73" s="174" t="s">
        <v>6</v>
      </c>
      <c r="J73" s="174" t="s">
        <v>3</v>
      </c>
      <c r="K73" s="497"/>
      <c r="L73" s="497"/>
      <c r="M73" s="638"/>
      <c r="N73" s="173" t="s">
        <v>19</v>
      </c>
      <c r="O73" s="174" t="s">
        <v>5</v>
      </c>
      <c r="P73" s="174" t="s">
        <v>19</v>
      </c>
      <c r="Q73" s="175" t="s">
        <v>5</v>
      </c>
      <c r="R73" s="173" t="s">
        <v>19</v>
      </c>
      <c r="S73" s="174" t="s">
        <v>5</v>
      </c>
      <c r="T73" s="174" t="s">
        <v>19</v>
      </c>
      <c r="U73" s="175" t="s">
        <v>5</v>
      </c>
      <c r="V73" s="173" t="s">
        <v>19</v>
      </c>
      <c r="W73" s="174" t="s">
        <v>5</v>
      </c>
      <c r="X73" s="174" t="s">
        <v>19</v>
      </c>
      <c r="Y73" s="174" t="s">
        <v>5</v>
      </c>
      <c r="Z73" s="15"/>
      <c r="AA73" s="15"/>
      <c r="AB73" s="15"/>
      <c r="AC73" s="15"/>
    </row>
    <row r="74" spans="1:29" ht="12" thickBot="1" x14ac:dyDescent="0.25">
      <c r="A74" s="298" t="s">
        <v>135</v>
      </c>
      <c r="B74" s="279"/>
      <c r="C74" s="280"/>
      <c r="D74" s="281"/>
      <c r="E74" s="279">
        <f>SUM(E75:E77)</f>
        <v>60</v>
      </c>
      <c r="F74" s="281">
        <f>SUM(F75:F77)</f>
        <v>6</v>
      </c>
      <c r="G74" s="279"/>
      <c r="H74" s="299"/>
      <c r="I74" s="280">
        <f>SUM(I75:I77)</f>
        <v>60</v>
      </c>
      <c r="J74" s="280"/>
      <c r="K74" s="280"/>
      <c r="L74" s="280"/>
      <c r="M74" s="356"/>
      <c r="N74" s="300"/>
      <c r="O74" s="280"/>
      <c r="P74" s="280"/>
      <c r="Q74" s="281"/>
      <c r="R74" s="279"/>
      <c r="S74" s="280">
        <f>SUM(S75:S78)</f>
        <v>60</v>
      </c>
      <c r="T74" s="280"/>
      <c r="U74" s="281"/>
      <c r="V74" s="279"/>
      <c r="W74" s="280"/>
      <c r="X74" s="299"/>
      <c r="Y74" s="299"/>
    </row>
    <row r="75" spans="1:29" ht="13.5" customHeight="1" x14ac:dyDescent="0.2">
      <c r="A75" s="318" t="s">
        <v>136</v>
      </c>
      <c r="B75" s="343"/>
      <c r="C75" s="316" t="s">
        <v>29</v>
      </c>
      <c r="D75" s="326"/>
      <c r="E75" s="343">
        <v>20</v>
      </c>
      <c r="F75" s="326">
        <v>2</v>
      </c>
      <c r="G75" s="343"/>
      <c r="H75" s="357"/>
      <c r="I75" s="316">
        <v>20</v>
      </c>
      <c r="J75" s="316"/>
      <c r="K75" s="316"/>
      <c r="L75" s="316"/>
      <c r="M75" s="326"/>
      <c r="N75" s="343"/>
      <c r="O75" s="316"/>
      <c r="P75" s="316"/>
      <c r="Q75" s="326"/>
      <c r="R75" s="343"/>
      <c r="S75" s="316">
        <v>20</v>
      </c>
      <c r="T75" s="316"/>
      <c r="U75" s="326"/>
      <c r="V75" s="343"/>
      <c r="W75" s="316"/>
      <c r="X75" s="317"/>
      <c r="Y75" s="317"/>
    </row>
    <row r="76" spans="1:29" ht="11.25" customHeight="1" x14ac:dyDescent="0.2">
      <c r="A76" s="334" t="s">
        <v>137</v>
      </c>
      <c r="B76" s="321"/>
      <c r="C76" s="324" t="s">
        <v>29</v>
      </c>
      <c r="D76" s="322"/>
      <c r="E76" s="321">
        <v>20</v>
      </c>
      <c r="F76" s="322">
        <v>2</v>
      </c>
      <c r="G76" s="321"/>
      <c r="H76" s="358"/>
      <c r="I76" s="324">
        <v>20</v>
      </c>
      <c r="J76" s="324"/>
      <c r="K76" s="324"/>
      <c r="L76" s="324"/>
      <c r="M76" s="322"/>
      <c r="N76" s="321"/>
      <c r="O76" s="324"/>
      <c r="P76" s="324"/>
      <c r="Q76" s="322"/>
      <c r="R76" s="321"/>
      <c r="S76" s="324">
        <v>20</v>
      </c>
      <c r="T76" s="324"/>
      <c r="U76" s="322"/>
      <c r="V76" s="321"/>
      <c r="W76" s="324"/>
      <c r="X76" s="328"/>
      <c r="Y76" s="328"/>
    </row>
    <row r="77" spans="1:29" ht="12" thickBot="1" x14ac:dyDescent="0.25">
      <c r="A77" s="335" t="s">
        <v>138</v>
      </c>
      <c r="B77" s="330"/>
      <c r="C77" s="327" t="s">
        <v>29</v>
      </c>
      <c r="D77" s="331"/>
      <c r="E77" s="330">
        <v>20</v>
      </c>
      <c r="F77" s="331">
        <v>2</v>
      </c>
      <c r="G77" s="330"/>
      <c r="H77" s="359"/>
      <c r="I77" s="327">
        <v>20</v>
      </c>
      <c r="J77" s="327"/>
      <c r="K77" s="327"/>
      <c r="L77" s="327"/>
      <c r="M77" s="331"/>
      <c r="N77" s="330"/>
      <c r="O77" s="327"/>
      <c r="P77" s="327"/>
      <c r="Q77" s="331"/>
      <c r="R77" s="330"/>
      <c r="S77" s="327">
        <v>20</v>
      </c>
      <c r="T77" s="327"/>
      <c r="U77" s="331"/>
      <c r="V77" s="330"/>
      <c r="W77" s="327"/>
      <c r="X77" s="329"/>
      <c r="Y77" s="329"/>
    </row>
    <row r="78" spans="1:29" s="37" customFormat="1" ht="12" thickBot="1" x14ac:dyDescent="0.25">
      <c r="A78" s="298" t="s">
        <v>140</v>
      </c>
      <c r="B78" s="279"/>
      <c r="C78" s="280"/>
      <c r="D78" s="281"/>
      <c r="E78" s="279">
        <f>SUM(E79:E80)</f>
        <v>60</v>
      </c>
      <c r="F78" s="281">
        <f>SUM(F79:F80)</f>
        <v>6</v>
      </c>
      <c r="G78" s="279">
        <f>SUM(G79:G80)</f>
        <v>15</v>
      </c>
      <c r="H78" s="360"/>
      <c r="I78" s="280">
        <f>SUM(I79:I80)</f>
        <v>45</v>
      </c>
      <c r="J78" s="280"/>
      <c r="K78" s="280"/>
      <c r="L78" s="280"/>
      <c r="M78" s="281"/>
      <c r="N78" s="279"/>
      <c r="O78" s="280"/>
      <c r="P78" s="280"/>
      <c r="Q78" s="281"/>
      <c r="R78" s="279"/>
      <c r="S78" s="280"/>
      <c r="T78" s="280">
        <f>SUM(T79:T80)</f>
        <v>15</v>
      </c>
      <c r="U78" s="281">
        <f>SUM(U79:U80)</f>
        <v>45</v>
      </c>
      <c r="V78" s="279"/>
      <c r="W78" s="280"/>
      <c r="X78" s="299"/>
      <c r="Y78" s="299"/>
      <c r="Z78" s="35"/>
      <c r="AA78" s="35"/>
      <c r="AB78" s="35"/>
      <c r="AC78" s="35"/>
    </row>
    <row r="79" spans="1:29" s="37" customFormat="1" ht="12" customHeight="1" x14ac:dyDescent="0.2">
      <c r="A79" s="110" t="s">
        <v>141</v>
      </c>
      <c r="B79" s="682"/>
      <c r="C79" s="624"/>
      <c r="D79" s="639" t="s">
        <v>182</v>
      </c>
      <c r="E79" s="682">
        <v>60</v>
      </c>
      <c r="F79" s="302">
        <v>2</v>
      </c>
      <c r="G79" s="682">
        <v>15</v>
      </c>
      <c r="H79" s="683"/>
      <c r="I79" s="624">
        <v>45</v>
      </c>
      <c r="J79" s="624"/>
      <c r="K79" s="624"/>
      <c r="L79" s="624"/>
      <c r="M79" s="639"/>
      <c r="N79" s="640"/>
      <c r="O79" s="484"/>
      <c r="P79" s="484"/>
      <c r="Q79" s="524"/>
      <c r="R79" s="640"/>
      <c r="S79" s="484"/>
      <c r="T79" s="484">
        <v>15</v>
      </c>
      <c r="U79" s="524">
        <v>45</v>
      </c>
      <c r="V79" s="640"/>
      <c r="W79" s="484"/>
      <c r="X79" s="492"/>
      <c r="Y79" s="492"/>
      <c r="Z79" s="35"/>
      <c r="AA79" s="35"/>
      <c r="AB79" s="35"/>
      <c r="AC79" s="35"/>
    </row>
    <row r="80" spans="1:29" s="37" customFormat="1" ht="12" thickBot="1" x14ac:dyDescent="0.25">
      <c r="A80" s="110" t="s">
        <v>142</v>
      </c>
      <c r="B80" s="696"/>
      <c r="C80" s="657"/>
      <c r="D80" s="650"/>
      <c r="E80" s="696"/>
      <c r="F80" s="112">
        <v>4</v>
      </c>
      <c r="G80" s="696"/>
      <c r="H80" s="697"/>
      <c r="I80" s="657"/>
      <c r="J80" s="657"/>
      <c r="K80" s="657"/>
      <c r="L80" s="657"/>
      <c r="M80" s="650"/>
      <c r="N80" s="641"/>
      <c r="O80" s="483"/>
      <c r="P80" s="483"/>
      <c r="Q80" s="536"/>
      <c r="R80" s="641"/>
      <c r="S80" s="483"/>
      <c r="T80" s="483"/>
      <c r="U80" s="536"/>
      <c r="V80" s="641"/>
      <c r="W80" s="483"/>
      <c r="X80" s="491"/>
      <c r="Y80" s="491"/>
      <c r="Z80" s="35"/>
      <c r="AA80" s="35"/>
      <c r="AB80" s="35"/>
      <c r="AC80" s="35"/>
    </row>
    <row r="81" spans="1:29" s="37" customFormat="1" ht="12" thickBot="1" x14ac:dyDescent="0.25">
      <c r="A81" s="273" t="s">
        <v>171</v>
      </c>
      <c r="B81" s="351"/>
      <c r="C81" s="352"/>
      <c r="D81" s="353"/>
      <c r="E81" s="274">
        <f>SUM(E82)</f>
        <v>30</v>
      </c>
      <c r="F81" s="276">
        <f>SUM(F82)</f>
        <v>3</v>
      </c>
      <c r="G81" s="274"/>
      <c r="H81" s="354"/>
      <c r="I81" s="275">
        <f>SUM(I82)</f>
        <v>30</v>
      </c>
      <c r="J81" s="275"/>
      <c r="K81" s="275"/>
      <c r="L81" s="275"/>
      <c r="M81" s="276"/>
      <c r="N81" s="279"/>
      <c r="O81" s="280"/>
      <c r="P81" s="280"/>
      <c r="Q81" s="281"/>
      <c r="R81" s="279"/>
      <c r="S81" s="280"/>
      <c r="T81" s="280"/>
      <c r="U81" s="281">
        <f>+SUM(U82)</f>
        <v>30</v>
      </c>
      <c r="V81" s="279"/>
      <c r="W81" s="280"/>
      <c r="X81" s="355"/>
      <c r="Y81" s="355"/>
      <c r="Z81" s="35"/>
      <c r="AA81" s="35"/>
      <c r="AB81" s="35"/>
      <c r="AC81" s="35"/>
    </row>
    <row r="82" spans="1:29" s="37" customFormat="1" ht="12" thickBot="1" x14ac:dyDescent="0.25">
      <c r="A82" s="110" t="s">
        <v>61</v>
      </c>
      <c r="B82" s="111"/>
      <c r="C82" s="417"/>
      <c r="D82" s="418" t="s">
        <v>29</v>
      </c>
      <c r="E82" s="111">
        <v>30</v>
      </c>
      <c r="F82" s="418">
        <v>3</v>
      </c>
      <c r="G82" s="111"/>
      <c r="H82" s="113"/>
      <c r="I82" s="417">
        <v>30</v>
      </c>
      <c r="J82" s="417"/>
      <c r="K82" s="417"/>
      <c r="L82" s="417"/>
      <c r="M82" s="418"/>
      <c r="N82" s="114"/>
      <c r="O82" s="416"/>
      <c r="P82" s="416"/>
      <c r="Q82" s="415"/>
      <c r="R82" s="114"/>
      <c r="S82" s="416"/>
      <c r="T82" s="416"/>
      <c r="U82" s="415">
        <v>30</v>
      </c>
      <c r="V82" s="114"/>
      <c r="W82" s="416"/>
      <c r="X82" s="421"/>
      <c r="Y82" s="421"/>
      <c r="Z82" s="35"/>
      <c r="AA82" s="35"/>
      <c r="AB82" s="35"/>
      <c r="AC82" s="35"/>
    </row>
    <row r="83" spans="1:29" s="3" customFormat="1" ht="12" customHeight="1" thickBot="1" x14ac:dyDescent="0.25">
      <c r="A83" s="273" t="s">
        <v>63</v>
      </c>
      <c r="B83" s="274"/>
      <c r="C83" s="275"/>
      <c r="D83" s="276"/>
      <c r="E83" s="274">
        <f>SUM(E84:E87)</f>
        <v>100</v>
      </c>
      <c r="F83" s="276">
        <f>SUM(F84:F87)</f>
        <v>8</v>
      </c>
      <c r="G83" s="274"/>
      <c r="H83" s="303"/>
      <c r="I83" s="275"/>
      <c r="J83" s="275">
        <f>SUM(J84:J87)</f>
        <v>100</v>
      </c>
      <c r="K83" s="275"/>
      <c r="L83" s="275"/>
      <c r="M83" s="276"/>
      <c r="N83" s="279"/>
      <c r="O83" s="280"/>
      <c r="P83" s="280"/>
      <c r="Q83" s="281"/>
      <c r="R83" s="279"/>
      <c r="S83" s="280">
        <f>SUM(S84:S87)</f>
        <v>50</v>
      </c>
      <c r="T83" s="280"/>
      <c r="U83" s="281">
        <f>SUM(U84:U87)</f>
        <v>50</v>
      </c>
      <c r="V83" s="279"/>
      <c r="W83" s="280"/>
      <c r="X83" s="299"/>
      <c r="Y83" s="299"/>
      <c r="Z83" s="18"/>
      <c r="AA83" s="18"/>
      <c r="AB83" s="18"/>
      <c r="AC83" s="18"/>
    </row>
    <row r="84" spans="1:29" s="3" customFormat="1" x14ac:dyDescent="0.2">
      <c r="A84" s="410" t="s">
        <v>64</v>
      </c>
      <c r="B84" s="363"/>
      <c r="C84" s="365" t="s">
        <v>29</v>
      </c>
      <c r="D84" s="367"/>
      <c r="E84" s="363">
        <v>25</v>
      </c>
      <c r="F84" s="367">
        <v>2</v>
      </c>
      <c r="G84" s="363"/>
      <c r="H84" s="297"/>
      <c r="I84" s="365"/>
      <c r="J84" s="365">
        <v>25</v>
      </c>
      <c r="K84" s="365"/>
      <c r="L84" s="365"/>
      <c r="M84" s="367"/>
      <c r="N84" s="369"/>
      <c r="O84" s="371"/>
      <c r="P84" s="371"/>
      <c r="Q84" s="396"/>
      <c r="R84" s="369"/>
      <c r="S84" s="371">
        <v>25</v>
      </c>
      <c r="T84" s="371"/>
      <c r="U84" s="396"/>
      <c r="V84" s="369"/>
      <c r="W84" s="371"/>
      <c r="X84" s="373"/>
      <c r="Y84" s="373"/>
      <c r="Z84" s="18"/>
      <c r="AA84" s="18"/>
      <c r="AB84" s="18"/>
      <c r="AC84" s="18"/>
    </row>
    <row r="85" spans="1:29" s="3" customFormat="1" x14ac:dyDescent="0.2">
      <c r="A85" s="410" t="s">
        <v>66</v>
      </c>
      <c r="B85" s="363"/>
      <c r="C85" s="365" t="s">
        <v>29</v>
      </c>
      <c r="D85" s="367"/>
      <c r="E85" s="363">
        <v>25</v>
      </c>
      <c r="F85" s="367">
        <v>2</v>
      </c>
      <c r="G85" s="363"/>
      <c r="H85" s="297"/>
      <c r="I85" s="365"/>
      <c r="J85" s="365">
        <v>25</v>
      </c>
      <c r="K85" s="365"/>
      <c r="L85" s="365"/>
      <c r="M85" s="367"/>
      <c r="N85" s="369"/>
      <c r="O85" s="371"/>
      <c r="P85" s="371"/>
      <c r="Q85" s="396"/>
      <c r="R85" s="369"/>
      <c r="S85" s="371">
        <v>25</v>
      </c>
      <c r="T85" s="371"/>
      <c r="U85" s="396"/>
      <c r="V85" s="369"/>
      <c r="W85" s="371"/>
      <c r="X85" s="373"/>
      <c r="Y85" s="373"/>
      <c r="Z85" s="18"/>
      <c r="AA85" s="18"/>
      <c r="AB85" s="18"/>
      <c r="AC85" s="18"/>
    </row>
    <row r="86" spans="1:29" s="3" customFormat="1" x14ac:dyDescent="0.2">
      <c r="A86" s="411" t="s">
        <v>65</v>
      </c>
      <c r="B86" s="390"/>
      <c r="C86" s="391"/>
      <c r="D86" s="392" t="s">
        <v>29</v>
      </c>
      <c r="E86" s="390">
        <v>25</v>
      </c>
      <c r="F86" s="392">
        <v>2</v>
      </c>
      <c r="G86" s="390"/>
      <c r="H86" s="2"/>
      <c r="I86" s="391"/>
      <c r="J86" s="391">
        <v>25</v>
      </c>
      <c r="K86" s="391"/>
      <c r="L86" s="391"/>
      <c r="M86" s="392"/>
      <c r="N86" s="408"/>
      <c r="O86" s="409"/>
      <c r="P86" s="409"/>
      <c r="Q86" s="413"/>
      <c r="R86" s="408"/>
      <c r="S86" s="409"/>
      <c r="T86" s="409"/>
      <c r="U86" s="413">
        <v>25</v>
      </c>
      <c r="V86" s="408"/>
      <c r="W86" s="409"/>
      <c r="X86" s="374"/>
      <c r="Y86" s="374"/>
      <c r="Z86" s="18"/>
      <c r="AA86" s="18"/>
      <c r="AB86" s="18"/>
      <c r="AC86" s="18"/>
    </row>
    <row r="87" spans="1:29" s="3" customFormat="1" ht="12" thickBot="1" x14ac:dyDescent="0.25">
      <c r="A87" s="412" t="s">
        <v>67</v>
      </c>
      <c r="B87" s="400"/>
      <c r="C87" s="405"/>
      <c r="D87" s="399" t="s">
        <v>29</v>
      </c>
      <c r="E87" s="400">
        <v>25</v>
      </c>
      <c r="F87" s="399">
        <v>2</v>
      </c>
      <c r="G87" s="400"/>
      <c r="H87" s="68"/>
      <c r="I87" s="405"/>
      <c r="J87" s="405">
        <v>25</v>
      </c>
      <c r="K87" s="405"/>
      <c r="L87" s="405"/>
      <c r="M87" s="399"/>
      <c r="N87" s="401"/>
      <c r="O87" s="406"/>
      <c r="P87" s="406"/>
      <c r="Q87" s="420"/>
      <c r="R87" s="401"/>
      <c r="S87" s="406"/>
      <c r="T87" s="406"/>
      <c r="U87" s="420">
        <v>25</v>
      </c>
      <c r="V87" s="401"/>
      <c r="W87" s="406"/>
      <c r="X87" s="407"/>
      <c r="Y87" s="407"/>
      <c r="Z87" s="18"/>
      <c r="AA87" s="18"/>
      <c r="AB87" s="18"/>
      <c r="AC87" s="18"/>
    </row>
    <row r="88" spans="1:29" s="3" customFormat="1" ht="12" customHeight="1" thickBot="1" x14ac:dyDescent="0.25">
      <c r="A88" s="273" t="s">
        <v>68</v>
      </c>
      <c r="B88" s="274"/>
      <c r="C88" s="275"/>
      <c r="D88" s="276"/>
      <c r="E88" s="274">
        <f>SUM(E89:E92)</f>
        <v>90</v>
      </c>
      <c r="F88" s="276">
        <f>SUM(F89:F92)</f>
        <v>8</v>
      </c>
      <c r="G88" s="274">
        <f>SUM(G89:G92)</f>
        <v>45</v>
      </c>
      <c r="H88" s="303"/>
      <c r="I88" s="275">
        <f>SUM(I89:I92)</f>
        <v>45</v>
      </c>
      <c r="J88" s="275"/>
      <c r="K88" s="275"/>
      <c r="L88" s="275"/>
      <c r="M88" s="276"/>
      <c r="N88" s="279"/>
      <c r="O88" s="280"/>
      <c r="P88" s="280"/>
      <c r="Q88" s="281"/>
      <c r="R88" s="279">
        <f>SUM(R89:R92)</f>
        <v>30</v>
      </c>
      <c r="S88" s="280">
        <f>SUM(S89:S92)</f>
        <v>30</v>
      </c>
      <c r="T88" s="280">
        <f>SUM(T89:T92)</f>
        <v>15</v>
      </c>
      <c r="U88" s="281">
        <f>SUM(U89:U92)</f>
        <v>15</v>
      </c>
      <c r="V88" s="279"/>
      <c r="W88" s="280"/>
      <c r="X88" s="299"/>
      <c r="Y88" s="299"/>
      <c r="Z88" s="18"/>
      <c r="AA88" s="18"/>
      <c r="AB88" s="18"/>
      <c r="AC88" s="18"/>
    </row>
    <row r="89" spans="1:29" s="3" customFormat="1" x14ac:dyDescent="0.2">
      <c r="A89" s="681" t="s">
        <v>69</v>
      </c>
      <c r="B89" s="682"/>
      <c r="C89" s="624" t="s">
        <v>30</v>
      </c>
      <c r="D89" s="639"/>
      <c r="E89" s="682">
        <v>60</v>
      </c>
      <c r="F89" s="302">
        <v>2</v>
      </c>
      <c r="G89" s="682">
        <v>30</v>
      </c>
      <c r="H89" s="683"/>
      <c r="I89" s="624">
        <v>30</v>
      </c>
      <c r="J89" s="624"/>
      <c r="K89" s="624"/>
      <c r="L89" s="624"/>
      <c r="M89" s="639"/>
      <c r="N89" s="640"/>
      <c r="O89" s="484"/>
      <c r="P89" s="484"/>
      <c r="Q89" s="524"/>
      <c r="R89" s="640">
        <v>30</v>
      </c>
      <c r="S89" s="484">
        <v>30</v>
      </c>
      <c r="T89" s="484"/>
      <c r="U89" s="524"/>
      <c r="V89" s="640"/>
      <c r="W89" s="484"/>
      <c r="X89" s="492"/>
      <c r="Y89" s="492"/>
      <c r="Z89" s="18"/>
      <c r="AA89" s="18"/>
      <c r="AB89" s="18"/>
      <c r="AC89" s="18"/>
    </row>
    <row r="90" spans="1:29" s="3" customFormat="1" x14ac:dyDescent="0.2">
      <c r="A90" s="627"/>
      <c r="B90" s="629"/>
      <c r="C90" s="621"/>
      <c r="D90" s="622"/>
      <c r="E90" s="629"/>
      <c r="F90" s="367">
        <v>3</v>
      </c>
      <c r="G90" s="629"/>
      <c r="H90" s="632"/>
      <c r="I90" s="621"/>
      <c r="J90" s="621"/>
      <c r="K90" s="621"/>
      <c r="L90" s="621"/>
      <c r="M90" s="622"/>
      <c r="N90" s="509"/>
      <c r="O90" s="528"/>
      <c r="P90" s="528"/>
      <c r="Q90" s="525"/>
      <c r="R90" s="509"/>
      <c r="S90" s="528"/>
      <c r="T90" s="528"/>
      <c r="U90" s="525"/>
      <c r="V90" s="509"/>
      <c r="W90" s="528"/>
      <c r="X90" s="554"/>
      <c r="Y90" s="554"/>
      <c r="Z90" s="18"/>
      <c r="AA90" s="18"/>
      <c r="AB90" s="18"/>
      <c r="AC90" s="18"/>
    </row>
    <row r="91" spans="1:29" s="3" customFormat="1" ht="10.5" customHeight="1" x14ac:dyDescent="0.2">
      <c r="A91" s="627" t="s">
        <v>70</v>
      </c>
      <c r="B91" s="629"/>
      <c r="C91" s="621"/>
      <c r="D91" s="622" t="s">
        <v>30</v>
      </c>
      <c r="E91" s="629">
        <v>30</v>
      </c>
      <c r="F91" s="31">
        <v>1</v>
      </c>
      <c r="G91" s="629">
        <v>15</v>
      </c>
      <c r="H91" s="632"/>
      <c r="I91" s="621">
        <v>15</v>
      </c>
      <c r="J91" s="621"/>
      <c r="K91" s="621"/>
      <c r="L91" s="621"/>
      <c r="M91" s="622"/>
      <c r="N91" s="509"/>
      <c r="O91" s="528"/>
      <c r="P91" s="528"/>
      <c r="Q91" s="525"/>
      <c r="R91" s="509"/>
      <c r="S91" s="528"/>
      <c r="T91" s="528">
        <v>15</v>
      </c>
      <c r="U91" s="525">
        <v>15</v>
      </c>
      <c r="V91" s="509"/>
      <c r="W91" s="528"/>
      <c r="X91" s="554"/>
      <c r="Y91" s="554"/>
      <c r="Z91" s="18"/>
      <c r="AA91" s="18"/>
      <c r="AB91" s="18"/>
      <c r="AC91" s="18"/>
    </row>
    <row r="92" spans="1:29" s="3" customFormat="1" ht="11.25" customHeight="1" thickBot="1" x14ac:dyDescent="0.25">
      <c r="A92" s="628"/>
      <c r="B92" s="630"/>
      <c r="C92" s="623"/>
      <c r="D92" s="631"/>
      <c r="E92" s="630"/>
      <c r="F92" s="419">
        <v>2</v>
      </c>
      <c r="G92" s="630"/>
      <c r="H92" s="633"/>
      <c r="I92" s="623"/>
      <c r="J92" s="623"/>
      <c r="K92" s="623"/>
      <c r="L92" s="623"/>
      <c r="M92" s="631"/>
      <c r="N92" s="556"/>
      <c r="O92" s="545"/>
      <c r="P92" s="545"/>
      <c r="Q92" s="557"/>
      <c r="R92" s="556"/>
      <c r="S92" s="545"/>
      <c r="T92" s="545"/>
      <c r="U92" s="557"/>
      <c r="V92" s="556"/>
      <c r="W92" s="545"/>
      <c r="X92" s="555"/>
      <c r="Y92" s="555"/>
      <c r="Z92" s="18"/>
      <c r="AA92" s="18"/>
      <c r="AB92" s="18"/>
      <c r="AC92" s="18"/>
    </row>
    <row r="93" spans="1:29" s="3" customFormat="1" ht="12" thickBot="1" x14ac:dyDescent="0.25">
      <c r="A93" s="273" t="s">
        <v>71</v>
      </c>
      <c r="B93" s="274"/>
      <c r="C93" s="275"/>
      <c r="D93" s="276"/>
      <c r="E93" s="274">
        <f>SUM(E94:E97)</f>
        <v>100</v>
      </c>
      <c r="F93" s="276">
        <f>SUM(F94:F97)</f>
        <v>10</v>
      </c>
      <c r="G93" s="274">
        <f>SUM(G94:G97)</f>
        <v>40</v>
      </c>
      <c r="H93" s="303"/>
      <c r="I93" s="275">
        <f>SUM(I94:I97)</f>
        <v>60</v>
      </c>
      <c r="J93" s="275"/>
      <c r="K93" s="275"/>
      <c r="L93" s="275"/>
      <c r="M93" s="276"/>
      <c r="N93" s="279"/>
      <c r="O93" s="280"/>
      <c r="P93" s="280"/>
      <c r="Q93" s="281"/>
      <c r="R93" s="279"/>
      <c r="S93" s="280"/>
      <c r="T93" s="280"/>
      <c r="U93" s="281"/>
      <c r="V93" s="279">
        <f>SUM(V94:V97)</f>
        <v>40</v>
      </c>
      <c r="W93" s="280">
        <f>SUM(W94:W97)</f>
        <v>60</v>
      </c>
      <c r="X93" s="299"/>
      <c r="Y93" s="299"/>
      <c r="Z93" s="18"/>
      <c r="AA93" s="18"/>
      <c r="AB93" s="18"/>
      <c r="AC93" s="18"/>
    </row>
    <row r="94" spans="1:29" s="3" customFormat="1" x14ac:dyDescent="0.2">
      <c r="A94" s="410" t="s">
        <v>80</v>
      </c>
      <c r="B94" s="363"/>
      <c r="C94" s="365" t="s">
        <v>29</v>
      </c>
      <c r="D94" s="367"/>
      <c r="E94" s="363">
        <v>20</v>
      </c>
      <c r="F94" s="367">
        <v>2</v>
      </c>
      <c r="G94" s="363">
        <v>20</v>
      </c>
      <c r="H94" s="297"/>
      <c r="I94" s="365"/>
      <c r="J94" s="365"/>
      <c r="K94" s="365"/>
      <c r="L94" s="365"/>
      <c r="M94" s="367"/>
      <c r="N94" s="369"/>
      <c r="O94" s="371"/>
      <c r="P94" s="371"/>
      <c r="Q94" s="396"/>
      <c r="R94" s="369"/>
      <c r="S94" s="371"/>
      <c r="T94" s="371"/>
      <c r="U94" s="396"/>
      <c r="V94" s="369">
        <v>20</v>
      </c>
      <c r="W94" s="371"/>
      <c r="X94" s="373"/>
      <c r="Y94" s="373"/>
      <c r="Z94" s="18"/>
      <c r="AA94" s="18"/>
      <c r="AB94" s="18"/>
      <c r="AC94" s="18"/>
    </row>
    <row r="95" spans="1:29" s="3" customFormat="1" x14ac:dyDescent="0.2">
      <c r="A95" s="411" t="s">
        <v>72</v>
      </c>
      <c r="B95" s="390"/>
      <c r="C95" s="391" t="s">
        <v>29</v>
      </c>
      <c r="D95" s="392"/>
      <c r="E95" s="390">
        <v>20</v>
      </c>
      <c r="F95" s="392">
        <v>2</v>
      </c>
      <c r="G95" s="390">
        <v>20</v>
      </c>
      <c r="H95" s="2"/>
      <c r="I95" s="391"/>
      <c r="J95" s="391"/>
      <c r="K95" s="391"/>
      <c r="L95" s="391"/>
      <c r="M95" s="392"/>
      <c r="N95" s="408"/>
      <c r="O95" s="409"/>
      <c r="P95" s="409"/>
      <c r="Q95" s="413"/>
      <c r="R95" s="408"/>
      <c r="S95" s="409"/>
      <c r="T95" s="409"/>
      <c r="U95" s="413"/>
      <c r="V95" s="408">
        <v>20</v>
      </c>
      <c r="W95" s="409"/>
      <c r="X95" s="374"/>
      <c r="Y95" s="374"/>
      <c r="Z95" s="18"/>
      <c r="AA95" s="18"/>
      <c r="AB95" s="18"/>
      <c r="AC95" s="18"/>
    </row>
    <row r="96" spans="1:29" s="3" customFormat="1" x14ac:dyDescent="0.2">
      <c r="A96" s="411" t="s">
        <v>73</v>
      </c>
      <c r="B96" s="390"/>
      <c r="C96" s="391" t="s">
        <v>29</v>
      </c>
      <c r="D96" s="392"/>
      <c r="E96" s="390">
        <v>30</v>
      </c>
      <c r="F96" s="392">
        <v>3</v>
      </c>
      <c r="G96" s="390"/>
      <c r="H96" s="2"/>
      <c r="I96" s="391">
        <v>30</v>
      </c>
      <c r="J96" s="391"/>
      <c r="K96" s="391"/>
      <c r="L96" s="391"/>
      <c r="M96" s="392"/>
      <c r="N96" s="408"/>
      <c r="O96" s="409"/>
      <c r="P96" s="409"/>
      <c r="Q96" s="413"/>
      <c r="R96" s="408"/>
      <c r="S96" s="409"/>
      <c r="T96" s="409"/>
      <c r="U96" s="413"/>
      <c r="V96" s="408"/>
      <c r="W96" s="409">
        <v>30</v>
      </c>
      <c r="X96" s="374"/>
      <c r="Y96" s="374"/>
      <c r="Z96" s="18"/>
      <c r="AA96" s="18"/>
      <c r="AB96" s="18"/>
      <c r="AC96" s="18"/>
    </row>
    <row r="97" spans="1:29" s="3" customFormat="1" ht="13.5" customHeight="1" thickBot="1" x14ac:dyDescent="0.25">
      <c r="A97" s="412" t="s">
        <v>74</v>
      </c>
      <c r="B97" s="400"/>
      <c r="C97" s="405" t="s">
        <v>29</v>
      </c>
      <c r="D97" s="399"/>
      <c r="E97" s="400">
        <v>30</v>
      </c>
      <c r="F97" s="399">
        <v>3</v>
      </c>
      <c r="G97" s="400"/>
      <c r="H97" s="68"/>
      <c r="I97" s="405">
        <v>30</v>
      </c>
      <c r="J97" s="405"/>
      <c r="K97" s="405"/>
      <c r="L97" s="405"/>
      <c r="M97" s="399"/>
      <c r="N97" s="401"/>
      <c r="O97" s="406"/>
      <c r="P97" s="406"/>
      <c r="Q97" s="420"/>
      <c r="R97" s="401"/>
      <c r="S97" s="406"/>
      <c r="T97" s="406"/>
      <c r="U97" s="420"/>
      <c r="V97" s="401"/>
      <c r="W97" s="406">
        <v>30</v>
      </c>
      <c r="X97" s="407"/>
      <c r="Y97" s="407"/>
      <c r="Z97" s="18"/>
      <c r="AA97" s="18"/>
      <c r="AB97" s="18"/>
      <c r="AC97" s="18"/>
    </row>
    <row r="98" spans="1:29" s="3" customFormat="1" ht="22.5" customHeight="1" thickBot="1" x14ac:dyDescent="0.25">
      <c r="A98" s="273" t="s">
        <v>81</v>
      </c>
      <c r="B98" s="274"/>
      <c r="C98" s="275"/>
      <c r="D98" s="276"/>
      <c r="E98" s="274">
        <f>SUM(E99:E103)</f>
        <v>95</v>
      </c>
      <c r="F98" s="276">
        <f>SUM(F99:F103)</f>
        <v>12</v>
      </c>
      <c r="G98" s="274">
        <f>SUM(G99:G103)</f>
        <v>45</v>
      </c>
      <c r="H98" s="303"/>
      <c r="I98" s="275">
        <f>SUM(I99:I103)</f>
        <v>50</v>
      </c>
      <c r="J98" s="275"/>
      <c r="K98" s="275"/>
      <c r="L98" s="275"/>
      <c r="M98" s="276"/>
      <c r="N98" s="279"/>
      <c r="O98" s="280"/>
      <c r="P98" s="280"/>
      <c r="Q98" s="281"/>
      <c r="R98" s="279"/>
      <c r="S98" s="280"/>
      <c r="T98" s="280">
        <f>SUM(T99:T103)</f>
        <v>30</v>
      </c>
      <c r="U98" s="281">
        <f>SUM(U99:U103)</f>
        <v>20</v>
      </c>
      <c r="V98" s="279">
        <f>SUM(V99:V103)</f>
        <v>15</v>
      </c>
      <c r="W98" s="280">
        <f>SUM(W99:W103)</f>
        <v>15</v>
      </c>
      <c r="X98" s="299"/>
      <c r="Y98" s="299">
        <f>SUM(Y99:Y103)</f>
        <v>15</v>
      </c>
      <c r="Z98" s="18"/>
      <c r="AA98" s="18"/>
      <c r="AB98" s="18"/>
      <c r="AC98" s="18"/>
    </row>
    <row r="99" spans="1:29" s="3" customFormat="1" x14ac:dyDescent="0.2">
      <c r="A99" s="410" t="s">
        <v>75</v>
      </c>
      <c r="B99" s="363"/>
      <c r="C99" s="365"/>
      <c r="D99" s="367" t="s">
        <v>20</v>
      </c>
      <c r="E99" s="363">
        <v>30</v>
      </c>
      <c r="F99" s="367">
        <v>3</v>
      </c>
      <c r="G99" s="363">
        <v>30</v>
      </c>
      <c r="H99" s="297"/>
      <c r="I99" s="365"/>
      <c r="J99" s="365"/>
      <c r="K99" s="365"/>
      <c r="L99" s="365"/>
      <c r="M99" s="367"/>
      <c r="N99" s="369"/>
      <c r="O99" s="371"/>
      <c r="P99" s="371"/>
      <c r="Q99" s="396"/>
      <c r="R99" s="369"/>
      <c r="S99" s="371"/>
      <c r="T99" s="371">
        <v>30</v>
      </c>
      <c r="U99" s="396"/>
      <c r="V99" s="369"/>
      <c r="W99" s="371"/>
      <c r="X99" s="373"/>
      <c r="Y99" s="373"/>
      <c r="Z99" s="18"/>
      <c r="AA99" s="18"/>
      <c r="AB99" s="18"/>
      <c r="AC99" s="18"/>
    </row>
    <row r="100" spans="1:29" s="3" customFormat="1" x14ac:dyDescent="0.2">
      <c r="A100" s="686" t="s">
        <v>76</v>
      </c>
      <c r="B100" s="629"/>
      <c r="C100" s="621" t="s">
        <v>30</v>
      </c>
      <c r="D100" s="622"/>
      <c r="E100" s="629">
        <v>30</v>
      </c>
      <c r="F100" s="31">
        <v>2</v>
      </c>
      <c r="G100" s="629">
        <v>15</v>
      </c>
      <c r="H100" s="632"/>
      <c r="I100" s="621">
        <v>15</v>
      </c>
      <c r="J100" s="621"/>
      <c r="K100" s="621"/>
      <c r="L100" s="621"/>
      <c r="M100" s="622"/>
      <c r="N100" s="509"/>
      <c r="O100" s="528"/>
      <c r="P100" s="528"/>
      <c r="Q100" s="525"/>
      <c r="R100" s="509"/>
      <c r="S100" s="528"/>
      <c r="T100" s="528"/>
      <c r="U100" s="525"/>
      <c r="V100" s="509">
        <v>15</v>
      </c>
      <c r="W100" s="528">
        <v>15</v>
      </c>
      <c r="X100" s="554"/>
      <c r="Y100" s="554"/>
      <c r="Z100" s="18"/>
      <c r="AA100" s="18"/>
      <c r="AB100" s="18"/>
      <c r="AC100" s="18"/>
    </row>
    <row r="101" spans="1:29" s="3" customFormat="1" ht="10.5" customHeight="1" x14ac:dyDescent="0.2">
      <c r="A101" s="686"/>
      <c r="B101" s="629"/>
      <c r="C101" s="621"/>
      <c r="D101" s="622"/>
      <c r="E101" s="629"/>
      <c r="F101" s="367">
        <v>3</v>
      </c>
      <c r="G101" s="629"/>
      <c r="H101" s="632"/>
      <c r="I101" s="621"/>
      <c r="J101" s="621"/>
      <c r="K101" s="621"/>
      <c r="L101" s="621"/>
      <c r="M101" s="622"/>
      <c r="N101" s="509"/>
      <c r="O101" s="528"/>
      <c r="P101" s="528"/>
      <c r="Q101" s="525"/>
      <c r="R101" s="509"/>
      <c r="S101" s="528"/>
      <c r="T101" s="528"/>
      <c r="U101" s="525"/>
      <c r="V101" s="509"/>
      <c r="W101" s="528"/>
      <c r="X101" s="554"/>
      <c r="Y101" s="554"/>
      <c r="Z101" s="18"/>
      <c r="AA101" s="18"/>
      <c r="AB101" s="18"/>
      <c r="AC101" s="18"/>
    </row>
    <row r="102" spans="1:29" s="3" customFormat="1" ht="21.75" customHeight="1" x14ac:dyDescent="0.2">
      <c r="A102" s="411" t="s">
        <v>77</v>
      </c>
      <c r="B102" s="390"/>
      <c r="C102" s="391"/>
      <c r="D102" s="392" t="s">
        <v>29</v>
      </c>
      <c r="E102" s="390">
        <v>20</v>
      </c>
      <c r="F102" s="392">
        <v>2</v>
      </c>
      <c r="G102" s="390"/>
      <c r="H102" s="2"/>
      <c r="I102" s="391">
        <v>20</v>
      </c>
      <c r="J102" s="391"/>
      <c r="K102" s="391"/>
      <c r="L102" s="391"/>
      <c r="M102" s="392"/>
      <c r="N102" s="408"/>
      <c r="O102" s="409"/>
      <c r="P102" s="409"/>
      <c r="Q102" s="413"/>
      <c r="R102" s="408"/>
      <c r="S102" s="409"/>
      <c r="T102" s="409"/>
      <c r="U102" s="413">
        <v>20</v>
      </c>
      <c r="V102" s="408"/>
      <c r="W102" s="409"/>
      <c r="X102" s="374"/>
      <c r="Y102" s="374"/>
      <c r="Z102" s="18"/>
      <c r="AA102" s="18"/>
      <c r="AB102" s="18"/>
      <c r="AC102" s="18"/>
    </row>
    <row r="103" spans="1:29" s="3" customFormat="1" ht="14.25" customHeight="1" thickBot="1" x14ac:dyDescent="0.25">
      <c r="A103" s="61" t="s">
        <v>78</v>
      </c>
      <c r="B103" s="364"/>
      <c r="C103" s="366"/>
      <c r="D103" s="368" t="s">
        <v>29</v>
      </c>
      <c r="E103" s="364">
        <v>15</v>
      </c>
      <c r="F103" s="368">
        <v>2</v>
      </c>
      <c r="G103" s="364"/>
      <c r="H103" s="245"/>
      <c r="I103" s="366">
        <v>15</v>
      </c>
      <c r="J103" s="366"/>
      <c r="K103" s="366"/>
      <c r="L103" s="366"/>
      <c r="M103" s="368"/>
      <c r="N103" s="408"/>
      <c r="O103" s="409"/>
      <c r="P103" s="409"/>
      <c r="Q103" s="413"/>
      <c r="R103" s="370"/>
      <c r="S103" s="372"/>
      <c r="T103" s="372"/>
      <c r="U103" s="397"/>
      <c r="V103" s="370"/>
      <c r="W103" s="372"/>
      <c r="X103" s="398"/>
      <c r="Y103" s="398">
        <v>15</v>
      </c>
      <c r="Z103" s="18"/>
      <c r="AA103" s="18"/>
      <c r="AB103" s="18"/>
      <c r="AC103" s="18"/>
    </row>
    <row r="104" spans="1:29" s="3" customFormat="1" ht="14.25" customHeight="1" x14ac:dyDescent="0.2">
      <c r="A104" s="246" t="s">
        <v>143</v>
      </c>
      <c r="B104" s="428"/>
      <c r="C104" s="393"/>
      <c r="D104" s="394"/>
      <c r="E104" s="428">
        <f>SUM(E74,E78,E81,E83,E88,E93,E98)</f>
        <v>535</v>
      </c>
      <c r="F104" s="394"/>
      <c r="G104" s="428">
        <f>SUM(G74,G78,G81,G83,G88,G93,G98)</f>
        <v>145</v>
      </c>
      <c r="H104" s="247"/>
      <c r="I104" s="393">
        <f>SUM(I74,I78,I81,I83,I88,I93,I98)</f>
        <v>290</v>
      </c>
      <c r="J104" s="393">
        <f>SUM(J74,J81,J83,J88,J93,J98)</f>
        <v>100</v>
      </c>
      <c r="K104" s="393"/>
      <c r="L104" s="393"/>
      <c r="M104" s="394"/>
      <c r="N104" s="489"/>
      <c r="O104" s="490"/>
      <c r="P104" s="516"/>
      <c r="Q104" s="517"/>
      <c r="R104" s="690">
        <f>SUM(R74:S74,R78:S78,R83:S83,R88:S88,R93:S93,R98:S98)</f>
        <v>170</v>
      </c>
      <c r="S104" s="532"/>
      <c r="T104" s="532">
        <f>SUM(T74:U74,T78:U78,T81:U81,T83:U83,T88:U88,T93:U93,T98:U98)</f>
        <v>220</v>
      </c>
      <c r="U104" s="691"/>
      <c r="V104" s="490">
        <f>SUM(V74:W74,V78:W78,V81:W81,V88:W88,V93:W93,V98:W98)</f>
        <v>130</v>
      </c>
      <c r="W104" s="532"/>
      <c r="X104" s="533">
        <f>SUM(X74:Y74,X78:Y78,X83:Y83,X88:Y88,X93:Y93,X98:Y98)</f>
        <v>15</v>
      </c>
      <c r="Y104" s="533"/>
      <c r="Z104" s="18"/>
      <c r="AA104" s="18"/>
      <c r="AB104" s="18"/>
      <c r="AC104" s="18"/>
    </row>
    <row r="105" spans="1:29" s="3" customFormat="1" ht="14.25" customHeight="1" thickBot="1" x14ac:dyDescent="0.25">
      <c r="A105" s="449" t="s">
        <v>144</v>
      </c>
      <c r="B105" s="450"/>
      <c r="C105" s="451"/>
      <c r="D105" s="452"/>
      <c r="E105" s="450"/>
      <c r="F105" s="452">
        <f>SUM(F74,F78,F81,F83,F88,F93,F98)</f>
        <v>53</v>
      </c>
      <c r="G105" s="450"/>
      <c r="H105" s="453"/>
      <c r="I105" s="451"/>
      <c r="J105" s="451"/>
      <c r="K105" s="451"/>
      <c r="L105" s="451"/>
      <c r="M105" s="452"/>
      <c r="N105" s="531"/>
      <c r="O105" s="493"/>
      <c r="P105" s="481"/>
      <c r="Q105" s="482"/>
      <c r="R105" s="493">
        <f>SUM(F75:F77,F84:F85,F89:F90)</f>
        <v>15</v>
      </c>
      <c r="S105" s="494"/>
      <c r="T105" s="494">
        <f>SUM(F79:F80,F82,F86,F87,F91:F92,F99,F102)</f>
        <v>21</v>
      </c>
      <c r="U105" s="495"/>
      <c r="V105" s="493">
        <f>SUM(F94:F97,F100:F101)</f>
        <v>15</v>
      </c>
      <c r="W105" s="494"/>
      <c r="X105" s="496">
        <f>SUM(F102)</f>
        <v>2</v>
      </c>
      <c r="Y105" s="496"/>
      <c r="Z105" s="18"/>
      <c r="AA105" s="18"/>
      <c r="AB105" s="18"/>
      <c r="AC105" s="18"/>
    </row>
    <row r="106" spans="1:29" s="3" customFormat="1" ht="14.25" customHeight="1" thickBot="1" x14ac:dyDescent="0.25">
      <c r="A106" s="687"/>
      <c r="B106" s="688"/>
      <c r="C106" s="688"/>
      <c r="D106" s="688"/>
      <c r="E106" s="688"/>
      <c r="F106" s="688"/>
      <c r="G106" s="688"/>
      <c r="H106" s="688"/>
      <c r="I106" s="688"/>
      <c r="J106" s="688"/>
      <c r="K106" s="688"/>
      <c r="L106" s="688"/>
      <c r="M106" s="688"/>
      <c r="N106" s="688"/>
      <c r="O106" s="688"/>
      <c r="P106" s="688"/>
      <c r="Q106" s="688"/>
      <c r="R106" s="688"/>
      <c r="S106" s="688"/>
      <c r="T106" s="688"/>
      <c r="U106" s="688"/>
      <c r="V106" s="688"/>
      <c r="W106" s="688"/>
      <c r="X106" s="688"/>
      <c r="Y106" s="689"/>
      <c r="Z106" s="18"/>
      <c r="AA106" s="18"/>
      <c r="AB106" s="18"/>
      <c r="AC106" s="18"/>
    </row>
    <row r="107" spans="1:29" s="3" customFormat="1" ht="14.25" customHeight="1" x14ac:dyDescent="0.2">
      <c r="A107" s="454" t="s">
        <v>161</v>
      </c>
      <c r="B107" s="455"/>
      <c r="C107" s="456"/>
      <c r="D107" s="454"/>
      <c r="E107" s="388">
        <f>SUM(E63,E104)</f>
        <v>1530</v>
      </c>
      <c r="F107" s="395"/>
      <c r="G107" s="388"/>
      <c r="H107" s="389"/>
      <c r="I107" s="389"/>
      <c r="J107" s="389"/>
      <c r="K107" s="389"/>
      <c r="L107" s="389"/>
      <c r="M107" s="395"/>
      <c r="N107" s="498">
        <f>SUM(N63)</f>
        <v>300</v>
      </c>
      <c r="O107" s="477"/>
      <c r="P107" s="477">
        <f>SUM(P63)</f>
        <v>300</v>
      </c>
      <c r="Q107" s="478"/>
      <c r="R107" s="498">
        <f>SUM(R63+R104)</f>
        <v>300</v>
      </c>
      <c r="S107" s="477"/>
      <c r="T107" s="477">
        <f>SUM(T63,T104)</f>
        <v>300</v>
      </c>
      <c r="U107" s="478"/>
      <c r="V107" s="498">
        <f>SUM(V63+V104)</f>
        <v>175</v>
      </c>
      <c r="W107" s="477"/>
      <c r="X107" s="477">
        <f>SUM(X63,X104)</f>
        <v>155</v>
      </c>
      <c r="Y107" s="477"/>
      <c r="Z107" s="18"/>
      <c r="AA107" s="18"/>
      <c r="AB107" s="18"/>
      <c r="AC107" s="18"/>
    </row>
    <row r="108" spans="1:29" s="3" customFormat="1" ht="14.25" customHeight="1" x14ac:dyDescent="0.2">
      <c r="A108" s="160" t="s">
        <v>199</v>
      </c>
      <c r="B108" s="161"/>
      <c r="C108" s="162"/>
      <c r="D108" s="160"/>
      <c r="E108" s="404">
        <v>150</v>
      </c>
      <c r="F108" s="403"/>
      <c r="G108" s="404"/>
      <c r="H108" s="402"/>
      <c r="I108" s="402"/>
      <c r="J108" s="402"/>
      <c r="K108" s="402"/>
      <c r="L108" s="402"/>
      <c r="M108" s="403"/>
      <c r="N108" s="514"/>
      <c r="O108" s="515"/>
      <c r="P108" s="518"/>
      <c r="Q108" s="519"/>
      <c r="R108" s="514"/>
      <c r="S108" s="515"/>
      <c r="T108" s="518"/>
      <c r="U108" s="519"/>
      <c r="V108" s="514">
        <v>50</v>
      </c>
      <c r="W108" s="515"/>
      <c r="X108" s="518">
        <v>100</v>
      </c>
      <c r="Y108" s="515"/>
      <c r="Z108" s="18"/>
      <c r="AA108" s="18"/>
      <c r="AB108" s="18"/>
      <c r="AC108" s="18"/>
    </row>
    <row r="109" spans="1:29" s="3" customFormat="1" ht="14.25" customHeight="1" thickBot="1" x14ac:dyDescent="0.25">
      <c r="A109" s="163" t="s">
        <v>156</v>
      </c>
      <c r="B109" s="164"/>
      <c r="C109" s="165"/>
      <c r="D109" s="163"/>
      <c r="E109" s="381"/>
      <c r="F109" s="387">
        <f>SUM(F66,F105)</f>
        <v>170</v>
      </c>
      <c r="G109" s="381"/>
      <c r="H109" s="166"/>
      <c r="I109" s="382"/>
      <c r="J109" s="382"/>
      <c r="K109" s="382"/>
      <c r="L109" s="382"/>
      <c r="M109" s="387"/>
      <c r="N109" s="499">
        <f>SUM(N66)</f>
        <v>30</v>
      </c>
      <c r="O109" s="479"/>
      <c r="P109" s="479">
        <f>SUM(P66)</f>
        <v>30</v>
      </c>
      <c r="Q109" s="480"/>
      <c r="R109" s="499">
        <f>SUM(R66+R105)</f>
        <v>30</v>
      </c>
      <c r="S109" s="479"/>
      <c r="T109" s="479">
        <f>SUM(T66+T105)</f>
        <v>30</v>
      </c>
      <c r="U109" s="480"/>
      <c r="V109" s="499">
        <f>SUM(V66+V105)</f>
        <v>24</v>
      </c>
      <c r="W109" s="479"/>
      <c r="X109" s="497">
        <f>SUM(X66+X105)</f>
        <v>26</v>
      </c>
      <c r="Y109" s="497"/>
      <c r="Z109" s="18"/>
      <c r="AA109" s="18"/>
      <c r="AB109" s="18"/>
      <c r="AC109" s="18"/>
    </row>
    <row r="110" spans="1:29" s="3" customFormat="1" ht="14.25" customHeight="1" x14ac:dyDescent="0.2">
      <c r="A110" s="99" t="s">
        <v>184</v>
      </c>
      <c r="B110" s="96"/>
      <c r="C110" s="97"/>
      <c r="D110" s="98"/>
      <c r="E110" s="362"/>
      <c r="F110" s="88">
        <f>SUM(F24,F31:F33,F36:F38)</f>
        <v>22</v>
      </c>
      <c r="G110" s="362"/>
      <c r="H110" s="91"/>
      <c r="I110" s="92"/>
      <c r="J110" s="92"/>
      <c r="K110" s="92"/>
      <c r="L110" s="92"/>
      <c r="M110" s="88"/>
      <c r="N110" s="510"/>
      <c r="O110" s="511"/>
      <c r="P110" s="522"/>
      <c r="Q110" s="523"/>
      <c r="R110" s="510"/>
      <c r="S110" s="511"/>
      <c r="T110" s="522"/>
      <c r="U110" s="523"/>
      <c r="V110" s="510"/>
      <c r="W110" s="511"/>
      <c r="X110" s="605"/>
      <c r="Y110" s="606"/>
      <c r="Z110" s="18"/>
      <c r="AA110" s="18"/>
      <c r="AB110" s="18"/>
      <c r="AC110" s="18"/>
    </row>
    <row r="111" spans="1:29" s="3" customFormat="1" ht="14.25" customHeight="1" x14ac:dyDescent="0.2">
      <c r="A111" s="95" t="s">
        <v>155</v>
      </c>
      <c r="B111" s="89"/>
      <c r="C111" s="94"/>
      <c r="D111" s="95"/>
      <c r="E111" s="427"/>
      <c r="F111" s="86">
        <f>SUM(F105)</f>
        <v>53</v>
      </c>
      <c r="G111" s="427"/>
      <c r="H111" s="87"/>
      <c r="I111" s="85"/>
      <c r="J111" s="85"/>
      <c r="K111" s="85"/>
      <c r="L111" s="85"/>
      <c r="M111" s="86"/>
      <c r="N111" s="512"/>
      <c r="O111" s="513"/>
      <c r="P111" s="558"/>
      <c r="Q111" s="559"/>
      <c r="R111" s="512"/>
      <c r="S111" s="513"/>
      <c r="T111" s="558"/>
      <c r="U111" s="559"/>
      <c r="V111" s="512"/>
      <c r="W111" s="513"/>
      <c r="X111" s="585"/>
      <c r="Y111" s="586"/>
      <c r="Z111" s="18"/>
      <c r="AA111" s="18"/>
      <c r="AB111" s="18"/>
      <c r="AC111" s="18"/>
    </row>
    <row r="112" spans="1:29" s="3" customFormat="1" ht="12.75" customHeight="1" x14ac:dyDescent="0.2">
      <c r="A112" s="100" t="s">
        <v>174</v>
      </c>
      <c r="B112" s="575"/>
      <c r="C112" s="577"/>
      <c r="D112" s="579"/>
      <c r="E112" s="547">
        <v>90</v>
      </c>
      <c r="F112" s="90">
        <v>4</v>
      </c>
      <c r="G112" s="575">
        <v>30</v>
      </c>
      <c r="H112" s="581"/>
      <c r="I112" s="577">
        <v>60</v>
      </c>
      <c r="J112" s="577"/>
      <c r="K112" s="577"/>
      <c r="L112" s="577"/>
      <c r="M112" s="579"/>
      <c r="N112" s="546"/>
      <c r="O112" s="547"/>
      <c r="P112" s="550"/>
      <c r="Q112" s="551"/>
      <c r="R112" s="546"/>
      <c r="S112" s="547"/>
      <c r="T112" s="550"/>
      <c r="U112" s="551"/>
      <c r="V112" s="546">
        <v>45</v>
      </c>
      <c r="W112" s="547"/>
      <c r="X112" s="587">
        <v>45</v>
      </c>
      <c r="Y112" s="588"/>
      <c r="Z112" s="18"/>
      <c r="AA112" s="18"/>
      <c r="AB112" s="18"/>
      <c r="AC112" s="18"/>
    </row>
    <row r="113" spans="1:29" s="3" customFormat="1" ht="12.75" customHeight="1" x14ac:dyDescent="0.2">
      <c r="A113" s="249"/>
      <c r="B113" s="576"/>
      <c r="C113" s="578"/>
      <c r="D113" s="580"/>
      <c r="E113" s="549"/>
      <c r="F113" s="250">
        <v>4</v>
      </c>
      <c r="G113" s="576"/>
      <c r="H113" s="582"/>
      <c r="I113" s="578"/>
      <c r="J113" s="578"/>
      <c r="K113" s="578"/>
      <c r="L113" s="578"/>
      <c r="M113" s="580"/>
      <c r="N113" s="548"/>
      <c r="O113" s="549"/>
      <c r="P113" s="552"/>
      <c r="Q113" s="553"/>
      <c r="R113" s="548"/>
      <c r="S113" s="549"/>
      <c r="T113" s="552"/>
      <c r="U113" s="553"/>
      <c r="V113" s="548"/>
      <c r="W113" s="549"/>
      <c r="X113" s="589"/>
      <c r="Y113" s="590"/>
      <c r="Z113" s="18"/>
      <c r="AA113" s="18"/>
      <c r="AB113" s="18"/>
      <c r="AC113" s="18"/>
    </row>
    <row r="114" spans="1:29" s="3" customFormat="1" ht="12.75" customHeight="1" thickBot="1" x14ac:dyDescent="0.25">
      <c r="A114" s="457" t="s">
        <v>183</v>
      </c>
      <c r="B114" s="458"/>
      <c r="C114" s="459"/>
      <c r="D114" s="460"/>
      <c r="E114" s="458">
        <v>30</v>
      </c>
      <c r="F114" s="460">
        <v>2</v>
      </c>
      <c r="G114" s="458">
        <v>30</v>
      </c>
      <c r="H114" s="461"/>
      <c r="I114" s="459"/>
      <c r="J114" s="459"/>
      <c r="K114" s="459"/>
      <c r="L114" s="459"/>
      <c r="M114" s="460"/>
      <c r="N114" s="462"/>
      <c r="O114" s="458"/>
      <c r="P114" s="463"/>
      <c r="Q114" s="464"/>
      <c r="R114" s="462"/>
      <c r="S114" s="458"/>
      <c r="T114" s="463"/>
      <c r="U114" s="464"/>
      <c r="V114" s="534">
        <v>30</v>
      </c>
      <c r="W114" s="535"/>
      <c r="X114" s="465"/>
      <c r="Y114" s="466"/>
      <c r="Z114" s="18"/>
      <c r="AA114" s="18"/>
      <c r="AB114" s="18"/>
      <c r="AC114" s="18"/>
    </row>
    <row r="115" spans="1:29" s="3" customFormat="1" ht="12.75" customHeight="1" x14ac:dyDescent="0.2">
      <c r="A115" s="246" t="s">
        <v>157</v>
      </c>
      <c r="B115" s="252"/>
      <c r="C115" s="253"/>
      <c r="D115" s="246"/>
      <c r="E115" s="448">
        <f>SUM(E107:E108,,E112,E114)</f>
        <v>1800</v>
      </c>
      <c r="F115" s="443"/>
      <c r="G115" s="448"/>
      <c r="H115" s="247"/>
      <c r="I115" s="442"/>
      <c r="J115" s="442"/>
      <c r="K115" s="442"/>
      <c r="L115" s="442"/>
      <c r="M115" s="443"/>
      <c r="N115" s="489">
        <f>SUM(N107)</f>
        <v>300</v>
      </c>
      <c r="O115" s="490"/>
      <c r="P115" s="516">
        <f>SUM(P107)</f>
        <v>300</v>
      </c>
      <c r="Q115" s="517"/>
      <c r="R115" s="489">
        <f>SUM(R107)</f>
        <v>300</v>
      </c>
      <c r="S115" s="490"/>
      <c r="T115" s="516">
        <f>SUM(T107)</f>
        <v>300</v>
      </c>
      <c r="U115" s="517"/>
      <c r="V115" s="591">
        <f>SUM(V107,V108,V112,V114)</f>
        <v>300</v>
      </c>
      <c r="W115" s="490"/>
      <c r="X115" s="520">
        <f>SUM(X107:X108,X112:X113)</f>
        <v>300</v>
      </c>
      <c r="Y115" s="521"/>
      <c r="Z115" s="18"/>
      <c r="AA115" s="18"/>
      <c r="AB115" s="18"/>
      <c r="AC115" s="18"/>
    </row>
    <row r="116" spans="1:29" s="3" customFormat="1" ht="14.25" customHeight="1" x14ac:dyDescent="0.2">
      <c r="A116" s="197" t="s">
        <v>158</v>
      </c>
      <c r="B116" s="167"/>
      <c r="C116" s="168"/>
      <c r="D116" s="197"/>
      <c r="E116" s="184"/>
      <c r="F116" s="186">
        <f>SUM(F109,F112:F114)</f>
        <v>180</v>
      </c>
      <c r="G116" s="184"/>
      <c r="H116" s="159"/>
      <c r="I116" s="185"/>
      <c r="J116" s="185"/>
      <c r="K116" s="185"/>
      <c r="L116" s="185"/>
      <c r="M116" s="186"/>
      <c r="N116" s="514">
        <f>SUM(N109)</f>
        <v>30</v>
      </c>
      <c r="O116" s="515"/>
      <c r="P116" s="518">
        <f>SUM(P109)</f>
        <v>30</v>
      </c>
      <c r="Q116" s="519"/>
      <c r="R116" s="514">
        <f>SUM(R109)</f>
        <v>30</v>
      </c>
      <c r="S116" s="515"/>
      <c r="T116" s="518">
        <f>SUM(T109)</f>
        <v>30</v>
      </c>
      <c r="U116" s="519"/>
      <c r="V116" s="514">
        <f>SUM(V109,F112,F114)</f>
        <v>30</v>
      </c>
      <c r="W116" s="515"/>
      <c r="X116" s="540">
        <f>SUM(X109,F113)</f>
        <v>30</v>
      </c>
      <c r="Y116" s="541"/>
      <c r="Z116" s="18"/>
      <c r="AA116" s="18"/>
      <c r="AB116" s="18"/>
      <c r="AC116" s="18"/>
    </row>
    <row r="117" spans="1:29" s="3" customFormat="1" ht="14.25" customHeight="1" x14ac:dyDescent="0.2">
      <c r="A117" s="105"/>
      <c r="B117" s="105"/>
      <c r="C117" s="105"/>
      <c r="D117" s="105"/>
      <c r="E117" s="93"/>
      <c r="F117" s="93"/>
      <c r="G117" s="93"/>
      <c r="H117" s="109"/>
      <c r="I117" s="93"/>
      <c r="J117" s="93"/>
      <c r="K117" s="93"/>
      <c r="L117" s="93"/>
      <c r="M117" s="93"/>
      <c r="N117" s="93"/>
      <c r="O117" s="93"/>
      <c r="P117" s="93"/>
      <c r="Q117" s="93"/>
      <c r="R117" s="93"/>
      <c r="S117" s="93"/>
      <c r="T117" s="93"/>
      <c r="U117" s="93"/>
      <c r="V117" s="93"/>
      <c r="W117" s="93"/>
      <c r="X117" s="108"/>
      <c r="Y117" s="108"/>
      <c r="Z117" s="18"/>
      <c r="AA117" s="18"/>
      <c r="AB117" s="18"/>
      <c r="AC117" s="18"/>
    </row>
    <row r="118" spans="1:29" s="3" customFormat="1" ht="21" customHeight="1" x14ac:dyDescent="0.2">
      <c r="A118" s="564" t="s">
        <v>191</v>
      </c>
      <c r="B118" s="564"/>
      <c r="C118" s="564"/>
      <c r="D118" s="564"/>
      <c r="E118" s="564"/>
      <c r="F118" s="564"/>
      <c r="G118" s="564"/>
      <c r="H118" s="564"/>
      <c r="I118" s="564"/>
      <c r="J118" s="564"/>
      <c r="K118" s="564"/>
      <c r="L118" s="564"/>
      <c r="M118" s="564"/>
      <c r="N118" s="564"/>
      <c r="O118" s="564"/>
      <c r="P118" s="564"/>
      <c r="Q118" s="564"/>
      <c r="R118" s="564"/>
      <c r="S118" s="564"/>
      <c r="T118" s="564"/>
      <c r="U118" s="564"/>
      <c r="V118" s="564"/>
      <c r="W118" s="564"/>
      <c r="X118" s="564"/>
      <c r="Y118" s="564"/>
      <c r="Z118" s="18"/>
      <c r="AA118" s="18"/>
      <c r="AB118" s="18"/>
      <c r="AC118" s="18"/>
    </row>
    <row r="119" spans="1:29" s="3" customFormat="1" ht="20.25" customHeight="1" x14ac:dyDescent="0.2">
      <c r="A119" s="565" t="s">
        <v>170</v>
      </c>
      <c r="B119" s="565"/>
      <c r="C119" s="565"/>
      <c r="D119" s="565"/>
      <c r="E119" s="565"/>
      <c r="F119" s="565"/>
      <c r="G119" s="565"/>
      <c r="H119" s="565"/>
      <c r="I119" s="565"/>
      <c r="J119" s="565"/>
      <c r="K119" s="565"/>
      <c r="L119" s="565"/>
      <c r="M119" s="565"/>
      <c r="N119" s="565"/>
      <c r="O119" s="565"/>
      <c r="P119" s="565"/>
      <c r="Q119" s="565"/>
      <c r="R119" s="565"/>
      <c r="S119" s="565"/>
      <c r="T119" s="565"/>
      <c r="U119" s="565"/>
      <c r="V119" s="565"/>
      <c r="W119" s="565"/>
      <c r="X119" s="565"/>
      <c r="Y119" s="565"/>
      <c r="Z119" s="18"/>
      <c r="AA119" s="18"/>
      <c r="AB119" s="18"/>
      <c r="AC119" s="18"/>
    </row>
    <row r="120" spans="1:29" s="3" customFormat="1" ht="23.25" customHeight="1" x14ac:dyDescent="0.2">
      <c r="A120" s="568" t="s">
        <v>176</v>
      </c>
      <c r="B120" s="537" t="s">
        <v>26</v>
      </c>
      <c r="C120" s="477" t="s">
        <v>0</v>
      </c>
      <c r="D120" s="478"/>
      <c r="E120" s="537" t="s">
        <v>87</v>
      </c>
      <c r="F120" s="571" t="s">
        <v>1</v>
      </c>
      <c r="G120" s="498" t="s">
        <v>2</v>
      </c>
      <c r="H120" s="477"/>
      <c r="I120" s="477"/>
      <c r="J120" s="477"/>
      <c r="K120" s="477"/>
      <c r="L120" s="477"/>
      <c r="M120" s="478"/>
      <c r="N120" s="542" t="s">
        <v>195</v>
      </c>
      <c r="O120" s="543"/>
      <c r="P120" s="543"/>
      <c r="Q120" s="544"/>
      <c r="R120" s="542" t="s">
        <v>196</v>
      </c>
      <c r="S120" s="543"/>
      <c r="T120" s="543"/>
      <c r="U120" s="544"/>
      <c r="V120" s="542" t="s">
        <v>197</v>
      </c>
      <c r="W120" s="543"/>
      <c r="X120" s="543"/>
      <c r="Y120" s="543"/>
      <c r="Z120" s="18"/>
      <c r="AA120" s="18"/>
      <c r="AB120" s="18"/>
      <c r="AC120" s="18"/>
    </row>
    <row r="121" spans="1:29" s="3" customFormat="1" ht="14.25" customHeight="1" x14ac:dyDescent="0.2">
      <c r="A121" s="569"/>
      <c r="B121" s="538"/>
      <c r="C121" s="529" t="s">
        <v>11</v>
      </c>
      <c r="D121" s="530" t="s">
        <v>10</v>
      </c>
      <c r="E121" s="538"/>
      <c r="F121" s="572"/>
      <c r="G121" s="515" t="s">
        <v>3</v>
      </c>
      <c r="H121" s="692" t="s">
        <v>4</v>
      </c>
      <c r="I121" s="529" t="s">
        <v>5</v>
      </c>
      <c r="J121" s="529"/>
      <c r="K121" s="529" t="s">
        <v>7</v>
      </c>
      <c r="L121" s="529" t="s">
        <v>8</v>
      </c>
      <c r="M121" s="530" t="s">
        <v>9</v>
      </c>
      <c r="N121" s="515" t="s">
        <v>88</v>
      </c>
      <c r="O121" s="529"/>
      <c r="P121" s="529" t="s">
        <v>89</v>
      </c>
      <c r="Q121" s="530"/>
      <c r="R121" s="515" t="s">
        <v>90</v>
      </c>
      <c r="S121" s="529"/>
      <c r="T121" s="529" t="s">
        <v>91</v>
      </c>
      <c r="U121" s="530"/>
      <c r="V121" s="515" t="s">
        <v>92</v>
      </c>
      <c r="W121" s="529"/>
      <c r="X121" s="636" t="s">
        <v>93</v>
      </c>
      <c r="Y121" s="636"/>
      <c r="Z121" s="18"/>
      <c r="AA121" s="18"/>
      <c r="AB121" s="18"/>
      <c r="AC121" s="18"/>
    </row>
    <row r="122" spans="1:29" s="10" customFormat="1" ht="14.25" customHeight="1" thickBot="1" x14ac:dyDescent="0.25">
      <c r="A122" s="570"/>
      <c r="B122" s="539"/>
      <c r="C122" s="479"/>
      <c r="D122" s="480"/>
      <c r="E122" s="539"/>
      <c r="F122" s="573"/>
      <c r="G122" s="499"/>
      <c r="H122" s="693"/>
      <c r="I122" s="384" t="s">
        <v>6</v>
      </c>
      <c r="J122" s="384" t="s">
        <v>3</v>
      </c>
      <c r="K122" s="479"/>
      <c r="L122" s="479"/>
      <c r="M122" s="480"/>
      <c r="N122" s="169" t="s">
        <v>19</v>
      </c>
      <c r="O122" s="384" t="s">
        <v>5</v>
      </c>
      <c r="P122" s="384" t="s">
        <v>19</v>
      </c>
      <c r="Q122" s="170" t="s">
        <v>5</v>
      </c>
      <c r="R122" s="169" t="s">
        <v>19</v>
      </c>
      <c r="S122" s="384" t="s">
        <v>5</v>
      </c>
      <c r="T122" s="384" t="s">
        <v>19</v>
      </c>
      <c r="U122" s="170" t="s">
        <v>5</v>
      </c>
      <c r="V122" s="169" t="s">
        <v>19</v>
      </c>
      <c r="W122" s="384" t="s">
        <v>5</v>
      </c>
      <c r="X122" s="384" t="s">
        <v>19</v>
      </c>
      <c r="Y122" s="384" t="s">
        <v>5</v>
      </c>
      <c r="Z122" s="19"/>
      <c r="AA122" s="19"/>
      <c r="AB122" s="19"/>
      <c r="AC122" s="19"/>
    </row>
    <row r="123" spans="1:29" x14ac:dyDescent="0.2">
      <c r="A123" s="65" t="s">
        <v>145</v>
      </c>
      <c r="B123" s="40"/>
      <c r="C123" s="41"/>
      <c r="D123" s="39"/>
      <c r="E123" s="40">
        <f>SUM(E124:E126)</f>
        <v>60</v>
      </c>
      <c r="F123" s="39">
        <f>SUM(F124:F126)</f>
        <v>6</v>
      </c>
      <c r="G123" s="8"/>
      <c r="H123" s="79"/>
      <c r="I123" s="7">
        <f>SUM(I124:I126)</f>
        <v>60</v>
      </c>
      <c r="J123" s="7"/>
      <c r="K123" s="7"/>
      <c r="L123" s="7"/>
      <c r="M123" s="78"/>
      <c r="N123" s="77"/>
      <c r="O123" s="7"/>
      <c r="P123" s="7"/>
      <c r="Q123" s="22"/>
      <c r="R123" s="8"/>
      <c r="S123" s="7">
        <f>SUM(S124:S126)</f>
        <v>60</v>
      </c>
      <c r="T123" s="7"/>
      <c r="U123" s="22"/>
      <c r="V123" s="8"/>
      <c r="W123" s="7"/>
      <c r="X123" s="64"/>
      <c r="Y123" s="64"/>
    </row>
    <row r="124" spans="1:29" s="6" customFormat="1" x14ac:dyDescent="0.2">
      <c r="A124" s="59" t="s">
        <v>146</v>
      </c>
      <c r="B124" s="379"/>
      <c r="C124" s="380" t="s">
        <v>29</v>
      </c>
      <c r="D124" s="24"/>
      <c r="E124" s="379">
        <v>20</v>
      </c>
      <c r="F124" s="378">
        <v>2</v>
      </c>
      <c r="G124" s="21"/>
      <c r="H124" s="380"/>
      <c r="I124" s="380">
        <v>20</v>
      </c>
      <c r="J124" s="38"/>
      <c r="K124" s="38"/>
      <c r="L124" s="38"/>
      <c r="M124" s="24"/>
      <c r="N124" s="21"/>
      <c r="O124" s="38"/>
      <c r="P124" s="38"/>
      <c r="Q124" s="24"/>
      <c r="R124" s="21"/>
      <c r="S124" s="380">
        <v>20</v>
      </c>
      <c r="T124" s="38"/>
      <c r="U124" s="24"/>
      <c r="V124" s="21"/>
      <c r="W124" s="38"/>
      <c r="X124" s="38"/>
      <c r="Y124" s="38"/>
      <c r="Z124" s="16"/>
      <c r="AA124" s="16"/>
      <c r="AB124" s="16"/>
      <c r="AC124" s="16"/>
    </row>
    <row r="125" spans="1:29" s="6" customFormat="1" x14ac:dyDescent="0.2">
      <c r="A125" s="59" t="s">
        <v>147</v>
      </c>
      <c r="B125" s="379"/>
      <c r="C125" s="380" t="s">
        <v>29</v>
      </c>
      <c r="D125" s="24"/>
      <c r="E125" s="379">
        <v>20</v>
      </c>
      <c r="F125" s="378">
        <v>2</v>
      </c>
      <c r="G125" s="21"/>
      <c r="H125" s="380"/>
      <c r="I125" s="380">
        <v>20</v>
      </c>
      <c r="J125" s="38"/>
      <c r="K125" s="38"/>
      <c r="L125" s="38"/>
      <c r="M125" s="24"/>
      <c r="N125" s="21"/>
      <c r="O125" s="38"/>
      <c r="P125" s="38"/>
      <c r="Q125" s="24"/>
      <c r="R125" s="21"/>
      <c r="S125" s="380">
        <v>20</v>
      </c>
      <c r="T125" s="38"/>
      <c r="U125" s="24"/>
      <c r="V125" s="21"/>
      <c r="W125" s="38"/>
      <c r="X125" s="38"/>
      <c r="Y125" s="38"/>
      <c r="Z125" s="16"/>
      <c r="AA125" s="16"/>
      <c r="AB125" s="16"/>
      <c r="AC125" s="16"/>
    </row>
    <row r="126" spans="1:29" s="6" customFormat="1" ht="12" thickBot="1" x14ac:dyDescent="0.25">
      <c r="A126" s="60" t="s">
        <v>148</v>
      </c>
      <c r="B126" s="433"/>
      <c r="C126" s="424" t="s">
        <v>29</v>
      </c>
      <c r="D126" s="66"/>
      <c r="E126" s="433">
        <v>20</v>
      </c>
      <c r="F126" s="434">
        <v>2</v>
      </c>
      <c r="G126" s="67"/>
      <c r="H126" s="424"/>
      <c r="I126" s="424">
        <v>20</v>
      </c>
      <c r="J126" s="52"/>
      <c r="K126" s="52"/>
      <c r="L126" s="52"/>
      <c r="M126" s="66"/>
      <c r="N126" s="67"/>
      <c r="O126" s="52"/>
      <c r="P126" s="52"/>
      <c r="Q126" s="66"/>
      <c r="R126" s="67"/>
      <c r="S126" s="424">
        <v>20</v>
      </c>
      <c r="T126" s="52"/>
      <c r="U126" s="66"/>
      <c r="V126" s="67"/>
      <c r="W126" s="52"/>
      <c r="X126" s="52"/>
      <c r="Y126" s="52"/>
      <c r="Z126" s="16"/>
      <c r="AA126" s="16"/>
      <c r="AB126" s="16"/>
      <c r="AC126" s="16"/>
    </row>
    <row r="127" spans="1:29" s="6" customFormat="1" x14ac:dyDescent="0.2">
      <c r="A127" s="57" t="s">
        <v>140</v>
      </c>
      <c r="B127" s="40"/>
      <c r="C127" s="42"/>
      <c r="D127" s="39"/>
      <c r="E127" s="40">
        <f>SUM(E128:E129)</f>
        <v>45</v>
      </c>
      <c r="F127" s="39">
        <f>SUM(F128:F129)</f>
        <v>5</v>
      </c>
      <c r="G127" s="40">
        <f>SUM(G128:G129)</f>
        <v>15</v>
      </c>
      <c r="H127" s="41"/>
      <c r="I127" s="41">
        <f>SUM(I128:I129)</f>
        <v>30</v>
      </c>
      <c r="J127" s="41"/>
      <c r="K127" s="41"/>
      <c r="L127" s="41"/>
      <c r="M127" s="39"/>
      <c r="N127" s="40"/>
      <c r="O127" s="41"/>
      <c r="P127" s="41"/>
      <c r="Q127" s="39"/>
      <c r="R127" s="40"/>
      <c r="S127" s="41"/>
      <c r="T127" s="41">
        <f>SUM(T128:T129)</f>
        <v>15</v>
      </c>
      <c r="U127" s="39">
        <f>SUM(U128:U129)</f>
        <v>30</v>
      </c>
      <c r="V127" s="40"/>
      <c r="W127" s="41"/>
      <c r="X127" s="41"/>
      <c r="Y127" s="41"/>
      <c r="Z127" s="16"/>
      <c r="AA127" s="16"/>
      <c r="AB127" s="16"/>
      <c r="AC127" s="16"/>
    </row>
    <row r="128" spans="1:29" s="6" customFormat="1" ht="10.5" customHeight="1" x14ac:dyDescent="0.2">
      <c r="A128" s="312" t="s">
        <v>149</v>
      </c>
      <c r="B128" s="562"/>
      <c r="C128" s="567"/>
      <c r="D128" s="560" t="s">
        <v>30</v>
      </c>
      <c r="E128" s="562">
        <v>45</v>
      </c>
      <c r="F128" s="32">
        <v>2</v>
      </c>
      <c r="G128" s="562">
        <v>15</v>
      </c>
      <c r="H128" s="567"/>
      <c r="I128" s="567">
        <v>30</v>
      </c>
      <c r="J128" s="567"/>
      <c r="K128" s="567"/>
      <c r="L128" s="567"/>
      <c r="M128" s="560"/>
      <c r="N128" s="562"/>
      <c r="O128" s="567"/>
      <c r="P128" s="567"/>
      <c r="Q128" s="560"/>
      <c r="R128" s="562"/>
      <c r="S128" s="567"/>
      <c r="T128" s="567">
        <v>15</v>
      </c>
      <c r="U128" s="560">
        <v>30</v>
      </c>
      <c r="V128" s="562"/>
      <c r="W128" s="567"/>
      <c r="X128" s="567"/>
      <c r="Y128" s="567"/>
      <c r="Z128" s="16"/>
      <c r="AA128" s="16"/>
      <c r="AB128" s="16"/>
      <c r="AC128" s="16"/>
    </row>
    <row r="129" spans="1:29" s="6" customFormat="1" ht="12" customHeight="1" thickBot="1" x14ac:dyDescent="0.25">
      <c r="A129" s="118" t="s">
        <v>150</v>
      </c>
      <c r="B129" s="566"/>
      <c r="C129" s="504"/>
      <c r="D129" s="506"/>
      <c r="E129" s="566"/>
      <c r="F129" s="377">
        <v>3</v>
      </c>
      <c r="G129" s="566"/>
      <c r="H129" s="504"/>
      <c r="I129" s="504"/>
      <c r="J129" s="504"/>
      <c r="K129" s="504"/>
      <c r="L129" s="504"/>
      <c r="M129" s="506"/>
      <c r="N129" s="566"/>
      <c r="O129" s="504"/>
      <c r="P129" s="504"/>
      <c r="Q129" s="506"/>
      <c r="R129" s="566"/>
      <c r="S129" s="504"/>
      <c r="T129" s="504"/>
      <c r="U129" s="506"/>
      <c r="V129" s="566"/>
      <c r="W129" s="504"/>
      <c r="X129" s="504"/>
      <c r="Y129" s="504"/>
      <c r="Z129" s="16"/>
      <c r="AA129" s="16"/>
      <c r="AB129" s="16"/>
      <c r="AC129" s="16"/>
    </row>
    <row r="130" spans="1:29" s="6" customFormat="1" ht="12" customHeight="1" x14ac:dyDescent="0.2">
      <c r="A130" s="132" t="s">
        <v>171</v>
      </c>
      <c r="B130" s="130"/>
      <c r="C130" s="131"/>
      <c r="D130" s="124"/>
      <c r="E130" s="122">
        <f>SUM(E131)</f>
        <v>30</v>
      </c>
      <c r="F130" s="124">
        <f>SUM(F131)</f>
        <v>3</v>
      </c>
      <c r="G130" s="122"/>
      <c r="H130" s="123"/>
      <c r="I130" s="123">
        <f>SUM(I131)</f>
        <v>30</v>
      </c>
      <c r="J130" s="123"/>
      <c r="K130" s="123"/>
      <c r="L130" s="123"/>
      <c r="M130" s="124"/>
      <c r="N130" s="122"/>
      <c r="O130" s="123"/>
      <c r="P130" s="123"/>
      <c r="Q130" s="124"/>
      <c r="R130" s="122"/>
      <c r="S130" s="123"/>
      <c r="T130" s="123"/>
      <c r="U130" s="124">
        <f>SUM(U131)</f>
        <v>30</v>
      </c>
      <c r="V130" s="122"/>
      <c r="W130" s="123"/>
      <c r="X130" s="131"/>
      <c r="Y130" s="131"/>
      <c r="Z130" s="16"/>
      <c r="AA130" s="16"/>
      <c r="AB130" s="16"/>
      <c r="AC130" s="16"/>
    </row>
    <row r="131" spans="1:29" s="6" customFormat="1" ht="12" customHeight="1" thickBot="1" x14ac:dyDescent="0.25">
      <c r="A131" s="118" t="s">
        <v>61</v>
      </c>
      <c r="B131" s="119"/>
      <c r="C131" s="375"/>
      <c r="D131" s="377" t="s">
        <v>29</v>
      </c>
      <c r="E131" s="119">
        <v>30</v>
      </c>
      <c r="F131" s="377">
        <v>3</v>
      </c>
      <c r="G131" s="119"/>
      <c r="H131" s="375"/>
      <c r="I131" s="375">
        <v>30</v>
      </c>
      <c r="J131" s="375"/>
      <c r="K131" s="375"/>
      <c r="L131" s="375"/>
      <c r="M131" s="377"/>
      <c r="N131" s="119"/>
      <c r="O131" s="375"/>
      <c r="P131" s="375"/>
      <c r="Q131" s="377"/>
      <c r="R131" s="119"/>
      <c r="S131" s="375"/>
      <c r="T131" s="375"/>
      <c r="U131" s="377">
        <v>30</v>
      </c>
      <c r="V131" s="119"/>
      <c r="W131" s="375"/>
      <c r="X131" s="375"/>
      <c r="Y131" s="375"/>
      <c r="Z131" s="16"/>
      <c r="AA131" s="16"/>
      <c r="AB131" s="16"/>
      <c r="AC131" s="16"/>
    </row>
    <row r="132" spans="1:29" s="9" customFormat="1" ht="12.75" customHeight="1" x14ac:dyDescent="0.2">
      <c r="A132" s="81" t="s">
        <v>94</v>
      </c>
      <c r="B132" s="122"/>
      <c r="C132" s="123"/>
      <c r="D132" s="124"/>
      <c r="E132" s="122">
        <f>SUM(E133:E135)</f>
        <v>40</v>
      </c>
      <c r="F132" s="124">
        <f>SUM(F133:F135)</f>
        <v>4</v>
      </c>
      <c r="G132" s="125">
        <f>SUM(G133:G135)</f>
        <v>40</v>
      </c>
      <c r="H132" s="126"/>
      <c r="I132" s="101"/>
      <c r="J132" s="101"/>
      <c r="K132" s="101"/>
      <c r="L132" s="101"/>
      <c r="M132" s="127"/>
      <c r="N132" s="128"/>
      <c r="O132" s="101"/>
      <c r="P132" s="101"/>
      <c r="Q132" s="129"/>
      <c r="R132" s="125">
        <f>SUM(R133:R135)</f>
        <v>40</v>
      </c>
      <c r="S132" s="101"/>
      <c r="T132" s="101"/>
      <c r="U132" s="129"/>
      <c r="V132" s="125"/>
      <c r="W132" s="101"/>
      <c r="X132" s="126"/>
      <c r="Y132" s="126"/>
      <c r="Z132" s="12"/>
      <c r="AA132" s="12"/>
      <c r="AB132" s="12"/>
      <c r="AC132" s="12"/>
    </row>
    <row r="133" spans="1:29" s="9" customFormat="1" ht="21.75" customHeight="1" x14ac:dyDescent="0.2">
      <c r="A133" s="425" t="s">
        <v>95</v>
      </c>
      <c r="B133" s="21"/>
      <c r="C133" s="380" t="s">
        <v>29</v>
      </c>
      <c r="D133" s="378"/>
      <c r="E133" s="379">
        <v>20</v>
      </c>
      <c r="F133" s="378">
        <v>2</v>
      </c>
      <c r="G133" s="408">
        <v>20</v>
      </c>
      <c r="H133" s="374"/>
      <c r="I133" s="409"/>
      <c r="J133" s="409"/>
      <c r="K133" s="409"/>
      <c r="L133" s="409"/>
      <c r="M133" s="422"/>
      <c r="N133" s="431"/>
      <c r="O133" s="409"/>
      <c r="P133" s="409"/>
      <c r="Q133" s="413"/>
      <c r="R133" s="408">
        <v>20</v>
      </c>
      <c r="S133" s="409"/>
      <c r="T133" s="409"/>
      <c r="U133" s="413"/>
      <c r="V133" s="408"/>
      <c r="W133" s="409"/>
      <c r="X133" s="374"/>
      <c r="Y133" s="374"/>
      <c r="Z133" s="12"/>
      <c r="AA133" s="12"/>
      <c r="AB133" s="12"/>
      <c r="AC133" s="12"/>
    </row>
    <row r="134" spans="1:29" s="9" customFormat="1" ht="12.75" customHeight="1" x14ac:dyDescent="0.2">
      <c r="A134" s="425" t="s">
        <v>97</v>
      </c>
      <c r="B134" s="21"/>
      <c r="C134" s="380" t="s">
        <v>29</v>
      </c>
      <c r="D134" s="378"/>
      <c r="E134" s="379">
        <v>10</v>
      </c>
      <c r="F134" s="378">
        <v>1</v>
      </c>
      <c r="G134" s="408">
        <v>10</v>
      </c>
      <c r="H134" s="374"/>
      <c r="I134" s="409"/>
      <c r="J134" s="409"/>
      <c r="K134" s="409"/>
      <c r="L134" s="409"/>
      <c r="M134" s="422"/>
      <c r="N134" s="431"/>
      <c r="O134" s="409"/>
      <c r="P134" s="409"/>
      <c r="Q134" s="413"/>
      <c r="R134" s="408">
        <v>10</v>
      </c>
      <c r="S134" s="409"/>
      <c r="T134" s="409"/>
      <c r="U134" s="413"/>
      <c r="V134" s="408"/>
      <c r="W134" s="409"/>
      <c r="X134" s="374"/>
      <c r="Y134" s="374"/>
      <c r="Z134" s="12"/>
      <c r="AA134" s="12"/>
      <c r="AB134" s="12"/>
      <c r="AC134" s="12"/>
    </row>
    <row r="135" spans="1:29" s="9" customFormat="1" ht="12.75" customHeight="1" thickBot="1" x14ac:dyDescent="0.25">
      <c r="A135" s="426" t="s">
        <v>96</v>
      </c>
      <c r="B135" s="433"/>
      <c r="C135" s="424" t="s">
        <v>29</v>
      </c>
      <c r="D135" s="434"/>
      <c r="E135" s="433">
        <v>10</v>
      </c>
      <c r="F135" s="434">
        <v>1</v>
      </c>
      <c r="G135" s="401">
        <v>10</v>
      </c>
      <c r="H135" s="407"/>
      <c r="I135" s="406"/>
      <c r="J135" s="406"/>
      <c r="K135" s="406"/>
      <c r="L135" s="406"/>
      <c r="M135" s="423"/>
      <c r="N135" s="432"/>
      <c r="O135" s="406"/>
      <c r="P135" s="406"/>
      <c r="Q135" s="420"/>
      <c r="R135" s="401">
        <v>10</v>
      </c>
      <c r="S135" s="406"/>
      <c r="T135" s="406"/>
      <c r="U135" s="420"/>
      <c r="V135" s="401"/>
      <c r="W135" s="406"/>
      <c r="X135" s="407"/>
      <c r="Y135" s="407"/>
      <c r="Z135" s="12"/>
      <c r="AA135" s="12"/>
      <c r="AB135" s="12"/>
      <c r="AC135" s="12"/>
    </row>
    <row r="136" spans="1:29" s="9" customFormat="1" ht="12.75" customHeight="1" x14ac:dyDescent="0.2">
      <c r="A136" s="65" t="s">
        <v>98</v>
      </c>
      <c r="B136" s="40"/>
      <c r="C136" s="41"/>
      <c r="D136" s="39"/>
      <c r="E136" s="40">
        <f>SUM(E137:E140)</f>
        <v>40</v>
      </c>
      <c r="F136" s="39">
        <f>SUM(F137:F140)</f>
        <v>5</v>
      </c>
      <c r="G136" s="8">
        <f>SUM(G137:G140)</f>
        <v>40</v>
      </c>
      <c r="H136" s="64"/>
      <c r="I136" s="7"/>
      <c r="J136" s="7"/>
      <c r="K136" s="7"/>
      <c r="L136" s="7"/>
      <c r="M136" s="80"/>
      <c r="N136" s="63"/>
      <c r="O136" s="7"/>
      <c r="P136" s="7"/>
      <c r="Q136" s="22"/>
      <c r="R136" s="8">
        <f>SUM(R137:R140)</f>
        <v>40</v>
      </c>
      <c r="S136" s="7"/>
      <c r="T136" s="7"/>
      <c r="U136" s="22"/>
      <c r="V136" s="8"/>
      <c r="W136" s="7"/>
      <c r="X136" s="64"/>
      <c r="Y136" s="64"/>
      <c r="Z136" s="12"/>
      <c r="AA136" s="12"/>
      <c r="AB136" s="12"/>
      <c r="AC136" s="12"/>
    </row>
    <row r="137" spans="1:29" s="9" customFormat="1" ht="12.75" customHeight="1" x14ac:dyDescent="0.2">
      <c r="A137" s="425" t="s">
        <v>99</v>
      </c>
      <c r="B137" s="379"/>
      <c r="C137" s="380" t="s">
        <v>29</v>
      </c>
      <c r="D137" s="378"/>
      <c r="E137" s="379">
        <v>20</v>
      </c>
      <c r="F137" s="378">
        <v>2</v>
      </c>
      <c r="G137" s="408">
        <v>20</v>
      </c>
      <c r="H137" s="374"/>
      <c r="I137" s="409"/>
      <c r="J137" s="409"/>
      <c r="K137" s="409"/>
      <c r="L137" s="409"/>
      <c r="M137" s="422"/>
      <c r="N137" s="431"/>
      <c r="O137" s="409"/>
      <c r="P137" s="409"/>
      <c r="Q137" s="413"/>
      <c r="R137" s="408">
        <v>20</v>
      </c>
      <c r="S137" s="409"/>
      <c r="T137" s="409"/>
      <c r="U137" s="413"/>
      <c r="V137" s="408"/>
      <c r="W137" s="409"/>
      <c r="X137" s="374"/>
      <c r="Y137" s="374"/>
      <c r="Z137" s="12"/>
      <c r="AA137" s="12"/>
      <c r="AB137" s="12"/>
      <c r="AC137" s="12"/>
    </row>
    <row r="138" spans="1:29" s="9" customFormat="1" ht="12.75" customHeight="1" x14ac:dyDescent="0.2">
      <c r="A138" s="425" t="s">
        <v>100</v>
      </c>
      <c r="B138" s="379"/>
      <c r="C138" s="380" t="s">
        <v>29</v>
      </c>
      <c r="D138" s="378"/>
      <c r="E138" s="379">
        <v>10</v>
      </c>
      <c r="F138" s="378">
        <v>1</v>
      </c>
      <c r="G138" s="408">
        <v>10</v>
      </c>
      <c r="H138" s="374"/>
      <c r="I138" s="409"/>
      <c r="J138" s="409"/>
      <c r="K138" s="409"/>
      <c r="L138" s="409"/>
      <c r="M138" s="422"/>
      <c r="N138" s="431"/>
      <c r="O138" s="409"/>
      <c r="P138" s="409"/>
      <c r="Q138" s="413"/>
      <c r="R138" s="408">
        <v>10</v>
      </c>
      <c r="S138" s="409"/>
      <c r="T138" s="409"/>
      <c r="U138" s="413"/>
      <c r="V138" s="408"/>
      <c r="W138" s="409"/>
      <c r="X138" s="374"/>
      <c r="Y138" s="374"/>
      <c r="Z138" s="12"/>
      <c r="AA138" s="12"/>
      <c r="AB138" s="12"/>
      <c r="AC138" s="12"/>
    </row>
    <row r="139" spans="1:29" s="9" customFormat="1" ht="12.75" customHeight="1" x14ac:dyDescent="0.2">
      <c r="A139" s="425" t="s">
        <v>101</v>
      </c>
      <c r="B139" s="379"/>
      <c r="C139" s="380" t="s">
        <v>21</v>
      </c>
      <c r="D139" s="378"/>
      <c r="E139" s="379">
        <v>5</v>
      </c>
      <c r="F139" s="378">
        <v>1</v>
      </c>
      <c r="G139" s="408">
        <v>5</v>
      </c>
      <c r="H139" s="374"/>
      <c r="I139" s="409"/>
      <c r="J139" s="409"/>
      <c r="K139" s="409"/>
      <c r="L139" s="409"/>
      <c r="M139" s="422"/>
      <c r="N139" s="431"/>
      <c r="O139" s="409"/>
      <c r="P139" s="409"/>
      <c r="Q139" s="413"/>
      <c r="R139" s="408">
        <v>5</v>
      </c>
      <c r="S139" s="409"/>
      <c r="T139" s="409"/>
      <c r="U139" s="413"/>
      <c r="V139" s="408"/>
      <c r="W139" s="409"/>
      <c r="X139" s="374"/>
      <c r="Y139" s="374"/>
      <c r="Z139" s="12"/>
      <c r="AA139" s="12"/>
      <c r="AB139" s="12"/>
      <c r="AC139" s="12"/>
    </row>
    <row r="140" spans="1:29" s="9" customFormat="1" ht="12.75" customHeight="1" thickBot="1" x14ac:dyDescent="0.25">
      <c r="A140" s="414" t="s">
        <v>102</v>
      </c>
      <c r="B140" s="82"/>
      <c r="C140" s="424" t="s">
        <v>21</v>
      </c>
      <c r="D140" s="434"/>
      <c r="E140" s="433">
        <v>5</v>
      </c>
      <c r="F140" s="434">
        <v>1</v>
      </c>
      <c r="G140" s="401">
        <v>5</v>
      </c>
      <c r="H140" s="407"/>
      <c r="I140" s="406"/>
      <c r="J140" s="406"/>
      <c r="K140" s="406"/>
      <c r="L140" s="406"/>
      <c r="M140" s="423"/>
      <c r="N140" s="432"/>
      <c r="O140" s="406"/>
      <c r="P140" s="406"/>
      <c r="Q140" s="420"/>
      <c r="R140" s="401">
        <v>5</v>
      </c>
      <c r="S140" s="406"/>
      <c r="T140" s="406"/>
      <c r="U140" s="420"/>
      <c r="V140" s="401"/>
      <c r="W140" s="406"/>
      <c r="X140" s="407"/>
      <c r="Y140" s="407"/>
      <c r="Z140" s="12"/>
      <c r="AA140" s="12"/>
      <c r="AB140" s="12"/>
      <c r="AC140" s="12"/>
    </row>
    <row r="141" spans="1:29" s="9" customFormat="1" ht="9.75" customHeight="1" x14ac:dyDescent="0.2">
      <c r="A141" s="81" t="s">
        <v>103</v>
      </c>
      <c r="B141" s="40"/>
      <c r="C141" s="41"/>
      <c r="D141" s="39"/>
      <c r="E141" s="40">
        <f>SUM(E142:E148)</f>
        <v>150</v>
      </c>
      <c r="F141" s="39">
        <f>SUM(F142:F148)</f>
        <v>13</v>
      </c>
      <c r="G141" s="8">
        <f>SUM(G142:G148)</f>
        <v>150</v>
      </c>
      <c r="H141" s="64"/>
      <c r="I141" s="7"/>
      <c r="J141" s="7"/>
      <c r="K141" s="7"/>
      <c r="L141" s="7"/>
      <c r="M141" s="80"/>
      <c r="N141" s="63"/>
      <c r="O141" s="7"/>
      <c r="P141" s="7"/>
      <c r="Q141" s="22"/>
      <c r="R141" s="8">
        <f>SUM(R142:R148)</f>
        <v>30</v>
      </c>
      <c r="S141" s="7"/>
      <c r="T141" s="7">
        <f>SUM(T142:T148)</f>
        <v>120</v>
      </c>
      <c r="U141" s="22"/>
      <c r="V141" s="8"/>
      <c r="W141" s="7"/>
      <c r="X141" s="64"/>
      <c r="Y141" s="64"/>
      <c r="Z141" s="12"/>
      <c r="AA141" s="12"/>
      <c r="AB141" s="12"/>
      <c r="AC141" s="12"/>
    </row>
    <row r="142" spans="1:29" s="9" customFormat="1" ht="12.75" customHeight="1" x14ac:dyDescent="0.2">
      <c r="A142" s="425" t="s">
        <v>104</v>
      </c>
      <c r="B142" s="379"/>
      <c r="C142" s="380" t="s">
        <v>29</v>
      </c>
      <c r="D142" s="378"/>
      <c r="E142" s="379">
        <v>30</v>
      </c>
      <c r="F142" s="378">
        <v>2</v>
      </c>
      <c r="G142" s="408">
        <v>30</v>
      </c>
      <c r="H142" s="374"/>
      <c r="I142" s="409"/>
      <c r="J142" s="409"/>
      <c r="K142" s="409"/>
      <c r="L142" s="409"/>
      <c r="M142" s="422"/>
      <c r="N142" s="431"/>
      <c r="O142" s="409"/>
      <c r="P142" s="409"/>
      <c r="Q142" s="413"/>
      <c r="R142" s="408">
        <v>30</v>
      </c>
      <c r="S142" s="409"/>
      <c r="T142" s="409"/>
      <c r="U142" s="413"/>
      <c r="V142" s="408"/>
      <c r="W142" s="409"/>
      <c r="X142" s="374"/>
      <c r="Y142" s="374"/>
      <c r="Z142" s="12"/>
      <c r="AA142" s="12"/>
      <c r="AB142" s="12"/>
      <c r="AC142" s="12"/>
    </row>
    <row r="143" spans="1:29" s="9" customFormat="1" ht="12.75" customHeight="1" x14ac:dyDescent="0.2">
      <c r="A143" s="425" t="s">
        <v>105</v>
      </c>
      <c r="B143" s="379"/>
      <c r="C143" s="380"/>
      <c r="D143" s="378" t="s">
        <v>29</v>
      </c>
      <c r="E143" s="379">
        <v>30</v>
      </c>
      <c r="F143" s="378">
        <v>2</v>
      </c>
      <c r="G143" s="408">
        <v>30</v>
      </c>
      <c r="H143" s="374"/>
      <c r="I143" s="409"/>
      <c r="J143" s="409"/>
      <c r="K143" s="409"/>
      <c r="L143" s="409"/>
      <c r="M143" s="422"/>
      <c r="N143" s="431"/>
      <c r="O143" s="409"/>
      <c r="P143" s="409"/>
      <c r="Q143" s="413"/>
      <c r="R143" s="408"/>
      <c r="S143" s="409"/>
      <c r="T143" s="409">
        <v>30</v>
      </c>
      <c r="U143" s="413"/>
      <c r="V143" s="408"/>
      <c r="W143" s="409"/>
      <c r="X143" s="374"/>
      <c r="Y143" s="374"/>
      <c r="Z143" s="12"/>
      <c r="AA143" s="12"/>
      <c r="AB143" s="12"/>
      <c r="AC143" s="12"/>
    </row>
    <row r="144" spans="1:29" s="9" customFormat="1" ht="12.75" customHeight="1" x14ac:dyDescent="0.2">
      <c r="A144" s="425" t="s">
        <v>106</v>
      </c>
      <c r="B144" s="379"/>
      <c r="C144" s="380"/>
      <c r="D144" s="378" t="s">
        <v>29</v>
      </c>
      <c r="E144" s="379">
        <v>20</v>
      </c>
      <c r="F144" s="378">
        <v>2</v>
      </c>
      <c r="G144" s="408">
        <v>20</v>
      </c>
      <c r="H144" s="374"/>
      <c r="I144" s="409"/>
      <c r="J144" s="409"/>
      <c r="K144" s="409"/>
      <c r="L144" s="409"/>
      <c r="M144" s="422"/>
      <c r="N144" s="431"/>
      <c r="O144" s="409"/>
      <c r="P144" s="409"/>
      <c r="Q144" s="413"/>
      <c r="R144" s="408"/>
      <c r="S144" s="409"/>
      <c r="T144" s="409">
        <v>20</v>
      </c>
      <c r="U144" s="413"/>
      <c r="V144" s="408"/>
      <c r="W144" s="409"/>
      <c r="X144" s="374"/>
      <c r="Y144" s="374"/>
      <c r="Z144" s="12"/>
      <c r="AA144" s="12"/>
      <c r="AB144" s="12"/>
      <c r="AC144" s="12"/>
    </row>
    <row r="145" spans="1:29" s="9" customFormat="1" ht="12.75" customHeight="1" x14ac:dyDescent="0.2">
      <c r="A145" s="425" t="s">
        <v>107</v>
      </c>
      <c r="B145" s="379"/>
      <c r="C145" s="380"/>
      <c r="D145" s="378" t="s">
        <v>29</v>
      </c>
      <c r="E145" s="379">
        <v>20</v>
      </c>
      <c r="F145" s="378">
        <v>2</v>
      </c>
      <c r="G145" s="408">
        <v>20</v>
      </c>
      <c r="H145" s="374"/>
      <c r="I145" s="409"/>
      <c r="J145" s="409"/>
      <c r="K145" s="409"/>
      <c r="L145" s="409"/>
      <c r="M145" s="422"/>
      <c r="N145" s="431"/>
      <c r="O145" s="409"/>
      <c r="P145" s="409"/>
      <c r="Q145" s="413"/>
      <c r="R145" s="408"/>
      <c r="S145" s="409"/>
      <c r="T145" s="409">
        <v>20</v>
      </c>
      <c r="U145" s="413"/>
      <c r="V145" s="408"/>
      <c r="W145" s="409"/>
      <c r="X145" s="374"/>
      <c r="Y145" s="374"/>
      <c r="Z145" s="12"/>
      <c r="AA145" s="12"/>
      <c r="AB145" s="12"/>
      <c r="AC145" s="12"/>
    </row>
    <row r="146" spans="1:29" s="9" customFormat="1" ht="12.75" customHeight="1" x14ac:dyDescent="0.2">
      <c r="A146" s="425" t="s">
        <v>108</v>
      </c>
      <c r="B146" s="379"/>
      <c r="C146" s="380"/>
      <c r="D146" s="378" t="s">
        <v>20</v>
      </c>
      <c r="E146" s="379">
        <v>20</v>
      </c>
      <c r="F146" s="378">
        <v>2</v>
      </c>
      <c r="G146" s="408">
        <v>20</v>
      </c>
      <c r="H146" s="374"/>
      <c r="I146" s="409"/>
      <c r="J146" s="409"/>
      <c r="K146" s="409"/>
      <c r="L146" s="409"/>
      <c r="M146" s="422"/>
      <c r="N146" s="431"/>
      <c r="O146" s="409"/>
      <c r="P146" s="409"/>
      <c r="Q146" s="413"/>
      <c r="R146" s="408"/>
      <c r="S146" s="409"/>
      <c r="T146" s="409">
        <v>20</v>
      </c>
      <c r="U146" s="413"/>
      <c r="V146" s="408"/>
      <c r="W146" s="409"/>
      <c r="X146" s="374"/>
      <c r="Y146" s="374"/>
      <c r="Z146" s="12"/>
      <c r="AA146" s="12"/>
      <c r="AB146" s="12"/>
      <c r="AC146" s="12"/>
    </row>
    <row r="147" spans="1:29" s="9" customFormat="1" ht="21" customHeight="1" x14ac:dyDescent="0.2">
      <c r="A147" s="425" t="s">
        <v>109</v>
      </c>
      <c r="B147" s="379"/>
      <c r="C147" s="380"/>
      <c r="D147" s="378" t="s">
        <v>29</v>
      </c>
      <c r="E147" s="379">
        <v>10</v>
      </c>
      <c r="F147" s="378">
        <v>1</v>
      </c>
      <c r="G147" s="408">
        <v>10</v>
      </c>
      <c r="H147" s="374"/>
      <c r="I147" s="409"/>
      <c r="J147" s="409"/>
      <c r="K147" s="409"/>
      <c r="L147" s="409"/>
      <c r="M147" s="422"/>
      <c r="N147" s="431"/>
      <c r="O147" s="409"/>
      <c r="P147" s="409"/>
      <c r="Q147" s="413"/>
      <c r="R147" s="408"/>
      <c r="S147" s="409"/>
      <c r="T147" s="409">
        <v>10</v>
      </c>
      <c r="U147" s="413"/>
      <c r="V147" s="408"/>
      <c r="W147" s="409"/>
      <c r="X147" s="374"/>
      <c r="Y147" s="374"/>
      <c r="Z147" s="12"/>
      <c r="AA147" s="12"/>
      <c r="AB147" s="12"/>
      <c r="AC147" s="12"/>
    </row>
    <row r="148" spans="1:29" s="9" customFormat="1" ht="12.75" customHeight="1" thickBot="1" x14ac:dyDescent="0.25">
      <c r="A148" s="426" t="s">
        <v>185</v>
      </c>
      <c r="B148" s="433"/>
      <c r="C148" s="424"/>
      <c r="D148" s="434" t="s">
        <v>29</v>
      </c>
      <c r="E148" s="433">
        <v>20</v>
      </c>
      <c r="F148" s="434">
        <v>2</v>
      </c>
      <c r="G148" s="401">
        <v>20</v>
      </c>
      <c r="H148" s="407"/>
      <c r="I148" s="406"/>
      <c r="J148" s="406"/>
      <c r="K148" s="406"/>
      <c r="L148" s="406"/>
      <c r="M148" s="423"/>
      <c r="N148" s="432"/>
      <c r="O148" s="406"/>
      <c r="P148" s="406"/>
      <c r="Q148" s="420"/>
      <c r="R148" s="401"/>
      <c r="S148" s="406"/>
      <c r="T148" s="406">
        <v>20</v>
      </c>
      <c r="U148" s="420"/>
      <c r="V148" s="401"/>
      <c r="W148" s="406"/>
      <c r="X148" s="407"/>
      <c r="Y148" s="407"/>
      <c r="Z148" s="12"/>
      <c r="AA148" s="12"/>
      <c r="AB148" s="12"/>
      <c r="AC148" s="12"/>
    </row>
    <row r="149" spans="1:29" s="9" customFormat="1" ht="10.5" customHeight="1" x14ac:dyDescent="0.2">
      <c r="A149" s="65" t="s">
        <v>110</v>
      </c>
      <c r="B149" s="40"/>
      <c r="C149" s="41"/>
      <c r="D149" s="39"/>
      <c r="E149" s="40">
        <f>SUM(E150:E155)</f>
        <v>170</v>
      </c>
      <c r="F149" s="39">
        <f>SUM(F150:F155)</f>
        <v>17</v>
      </c>
      <c r="G149" s="8">
        <f>SUM(G150:G155)</f>
        <v>20</v>
      </c>
      <c r="H149" s="64"/>
      <c r="I149" s="7">
        <f>SUM(I150:I155)</f>
        <v>150</v>
      </c>
      <c r="J149" s="7"/>
      <c r="K149" s="7"/>
      <c r="L149" s="7"/>
      <c r="M149" s="80"/>
      <c r="N149" s="63"/>
      <c r="O149" s="7"/>
      <c r="P149" s="7"/>
      <c r="Q149" s="22"/>
      <c r="R149" s="8"/>
      <c r="S149" s="7"/>
      <c r="T149" s="7"/>
      <c r="U149" s="22">
        <f>SUM(U150:U155)</f>
        <v>25</v>
      </c>
      <c r="V149" s="8">
        <f>SUM(V150:V155)</f>
        <v>20</v>
      </c>
      <c r="W149" s="7">
        <f>SUM(W150:W155)</f>
        <v>110</v>
      </c>
      <c r="X149" s="64"/>
      <c r="Y149" s="64">
        <f>SUM(Y150:Y155)</f>
        <v>15</v>
      </c>
      <c r="Z149" s="12"/>
      <c r="AA149" s="12"/>
      <c r="AB149" s="12"/>
      <c r="AC149" s="12"/>
    </row>
    <row r="150" spans="1:29" s="9" customFormat="1" ht="12.75" customHeight="1" x14ac:dyDescent="0.2">
      <c r="A150" s="425" t="s">
        <v>111</v>
      </c>
      <c r="B150" s="379"/>
      <c r="C150" s="380"/>
      <c r="D150" s="378" t="s">
        <v>29</v>
      </c>
      <c r="E150" s="379">
        <v>25</v>
      </c>
      <c r="F150" s="378">
        <v>2</v>
      </c>
      <c r="G150" s="408"/>
      <c r="H150" s="374"/>
      <c r="I150" s="409">
        <v>25</v>
      </c>
      <c r="J150" s="409"/>
      <c r="K150" s="409"/>
      <c r="L150" s="409"/>
      <c r="M150" s="422"/>
      <c r="N150" s="431"/>
      <c r="O150" s="409"/>
      <c r="P150" s="409"/>
      <c r="Q150" s="413"/>
      <c r="R150" s="408"/>
      <c r="S150" s="409"/>
      <c r="T150" s="409"/>
      <c r="U150" s="413">
        <v>25</v>
      </c>
      <c r="V150" s="408"/>
      <c r="W150" s="409"/>
      <c r="X150" s="374"/>
      <c r="Y150" s="374"/>
      <c r="Z150" s="12"/>
      <c r="AA150" s="12"/>
      <c r="AB150" s="12"/>
      <c r="AC150" s="12"/>
    </row>
    <row r="151" spans="1:29" s="9" customFormat="1" ht="12.75" customHeight="1" x14ac:dyDescent="0.2">
      <c r="A151" s="425" t="s">
        <v>112</v>
      </c>
      <c r="B151" s="379"/>
      <c r="C151" s="380" t="s">
        <v>29</v>
      </c>
      <c r="D151" s="378"/>
      <c r="E151" s="379">
        <v>40</v>
      </c>
      <c r="F151" s="378">
        <v>4</v>
      </c>
      <c r="G151" s="408"/>
      <c r="H151" s="374"/>
      <c r="I151" s="409">
        <v>40</v>
      </c>
      <c r="J151" s="409"/>
      <c r="K151" s="409"/>
      <c r="L151" s="409"/>
      <c r="M151" s="422"/>
      <c r="N151" s="431"/>
      <c r="O151" s="409"/>
      <c r="P151" s="409"/>
      <c r="Q151" s="413"/>
      <c r="R151" s="408"/>
      <c r="S151" s="409"/>
      <c r="T151" s="409"/>
      <c r="U151" s="413"/>
      <c r="V151" s="408"/>
      <c r="W151" s="409">
        <v>40</v>
      </c>
      <c r="X151" s="374"/>
      <c r="Y151" s="374"/>
      <c r="Z151" s="12"/>
      <c r="AA151" s="12"/>
      <c r="AB151" s="12"/>
      <c r="AC151" s="12"/>
    </row>
    <row r="152" spans="1:29" s="9" customFormat="1" ht="12.75" customHeight="1" x14ac:dyDescent="0.2">
      <c r="A152" s="425" t="s">
        <v>113</v>
      </c>
      <c r="B152" s="379"/>
      <c r="C152" s="380" t="s">
        <v>29</v>
      </c>
      <c r="D152" s="378"/>
      <c r="E152" s="379">
        <v>35</v>
      </c>
      <c r="F152" s="378">
        <v>4</v>
      </c>
      <c r="G152" s="408"/>
      <c r="H152" s="374"/>
      <c r="I152" s="409">
        <v>35</v>
      </c>
      <c r="J152" s="409"/>
      <c r="K152" s="409"/>
      <c r="L152" s="409"/>
      <c r="M152" s="422"/>
      <c r="N152" s="431"/>
      <c r="O152" s="409"/>
      <c r="P152" s="409"/>
      <c r="Q152" s="413"/>
      <c r="R152" s="408"/>
      <c r="S152" s="409"/>
      <c r="T152" s="409"/>
      <c r="U152" s="413"/>
      <c r="V152" s="408"/>
      <c r="W152" s="409">
        <v>35</v>
      </c>
      <c r="X152" s="374"/>
      <c r="Y152" s="374"/>
      <c r="Z152" s="12"/>
      <c r="AA152" s="12"/>
      <c r="AB152" s="12"/>
      <c r="AC152" s="12"/>
    </row>
    <row r="153" spans="1:29" s="9" customFormat="1" ht="12.75" customHeight="1" x14ac:dyDescent="0.2">
      <c r="A153" s="500" t="s">
        <v>114</v>
      </c>
      <c r="B153" s="502"/>
      <c r="C153" s="504" t="s">
        <v>29</v>
      </c>
      <c r="D153" s="506" t="s">
        <v>29</v>
      </c>
      <c r="E153" s="502">
        <v>35</v>
      </c>
      <c r="F153" s="378">
        <v>1</v>
      </c>
      <c r="G153" s="526">
        <v>20</v>
      </c>
      <c r="H153" s="491"/>
      <c r="I153" s="483">
        <v>15</v>
      </c>
      <c r="J153" s="483"/>
      <c r="K153" s="483"/>
      <c r="L153" s="483"/>
      <c r="M153" s="485"/>
      <c r="N153" s="487"/>
      <c r="O153" s="483"/>
      <c r="P153" s="483"/>
      <c r="Q153" s="536"/>
      <c r="R153" s="526"/>
      <c r="S153" s="483"/>
      <c r="T153" s="483"/>
      <c r="U153" s="536"/>
      <c r="V153" s="526">
        <v>20</v>
      </c>
      <c r="W153" s="483"/>
      <c r="X153" s="491"/>
      <c r="Y153" s="491">
        <v>15</v>
      </c>
      <c r="Z153" s="12"/>
      <c r="AA153" s="12"/>
      <c r="AB153" s="12"/>
      <c r="AC153" s="12"/>
    </row>
    <row r="154" spans="1:29" s="9" customFormat="1" ht="9.75" customHeight="1" x14ac:dyDescent="0.2">
      <c r="A154" s="501"/>
      <c r="B154" s="503"/>
      <c r="C154" s="505"/>
      <c r="D154" s="507"/>
      <c r="E154" s="503"/>
      <c r="F154" s="376">
        <v>2</v>
      </c>
      <c r="G154" s="527"/>
      <c r="H154" s="492"/>
      <c r="I154" s="484"/>
      <c r="J154" s="484"/>
      <c r="K154" s="484"/>
      <c r="L154" s="484"/>
      <c r="M154" s="486"/>
      <c r="N154" s="488"/>
      <c r="O154" s="484"/>
      <c r="P154" s="484"/>
      <c r="Q154" s="524"/>
      <c r="R154" s="527"/>
      <c r="S154" s="484"/>
      <c r="T154" s="484"/>
      <c r="U154" s="524"/>
      <c r="V154" s="527"/>
      <c r="W154" s="484"/>
      <c r="X154" s="492"/>
      <c r="Y154" s="492"/>
      <c r="Z154" s="12"/>
      <c r="AA154" s="12"/>
      <c r="AB154" s="12"/>
      <c r="AC154" s="12"/>
    </row>
    <row r="155" spans="1:29" s="9" customFormat="1" ht="12.75" customHeight="1" thickBot="1" x14ac:dyDescent="0.25">
      <c r="A155" s="426" t="s">
        <v>115</v>
      </c>
      <c r="B155" s="433"/>
      <c r="C155" s="424" t="s">
        <v>29</v>
      </c>
      <c r="D155" s="434"/>
      <c r="E155" s="433">
        <v>35</v>
      </c>
      <c r="F155" s="434">
        <v>4</v>
      </c>
      <c r="G155" s="401"/>
      <c r="H155" s="407"/>
      <c r="I155" s="406">
        <v>35</v>
      </c>
      <c r="J155" s="406"/>
      <c r="K155" s="406"/>
      <c r="L155" s="406"/>
      <c r="M155" s="423"/>
      <c r="N155" s="432"/>
      <c r="O155" s="406"/>
      <c r="P155" s="406"/>
      <c r="Q155" s="420"/>
      <c r="R155" s="401"/>
      <c r="S155" s="406"/>
      <c r="T155" s="406"/>
      <c r="U155" s="420"/>
      <c r="V155" s="401"/>
      <c r="W155" s="406">
        <v>35</v>
      </c>
      <c r="X155" s="407"/>
      <c r="Y155" s="407"/>
      <c r="Z155" s="12"/>
      <c r="AA155" s="12"/>
      <c r="AB155" s="12"/>
      <c r="AC155" s="12"/>
    </row>
    <row r="156" spans="1:29" s="9" customFormat="1" ht="12" customHeight="1" x14ac:dyDescent="0.2">
      <c r="A156" s="429" t="s">
        <v>143</v>
      </c>
      <c r="B156" s="388"/>
      <c r="C156" s="389"/>
      <c r="D156" s="395"/>
      <c r="E156" s="388">
        <f>SUM(E123,E127,E130,E132,E136,E141,E149)</f>
        <v>535</v>
      </c>
      <c r="F156" s="395"/>
      <c r="G156" s="388">
        <f>SUM(G127,G130,G132,G136,G141,G149)</f>
        <v>265</v>
      </c>
      <c r="H156" s="158"/>
      <c r="I156" s="389">
        <f>SUM(I123,I127,I130,I149)</f>
        <v>270</v>
      </c>
      <c r="J156" s="389"/>
      <c r="K156" s="389"/>
      <c r="L156" s="389"/>
      <c r="M156" s="395"/>
      <c r="N156" s="489"/>
      <c r="O156" s="490"/>
      <c r="P156" s="516"/>
      <c r="Q156" s="517"/>
      <c r="R156" s="498">
        <f>SUM(R123:S123,R127:S127,R132:S132,R136:S136,R141:S141,R149:S149)</f>
        <v>170</v>
      </c>
      <c r="S156" s="477"/>
      <c r="T156" s="477">
        <f>SUM(T123:U123,T127:U127,T130:U130,T132:U132,T141:U141,T149:U149)</f>
        <v>220</v>
      </c>
      <c r="U156" s="478"/>
      <c r="V156" s="498">
        <f>SUM(V123:W123,V127:W127,V130:W130,V136:W136,V141:W141,V149:W149)</f>
        <v>130</v>
      </c>
      <c r="W156" s="477"/>
      <c r="X156" s="574">
        <f>SUM(X123:Y123,X127:Y127,X130:Y130,X136:Y136,X141:Y141,X149:Y149)</f>
        <v>15</v>
      </c>
      <c r="Y156" s="574"/>
      <c r="Z156" s="12"/>
      <c r="AA156" s="12"/>
      <c r="AB156" s="12"/>
      <c r="AC156" s="12"/>
    </row>
    <row r="157" spans="1:29" s="9" customFormat="1" ht="12" customHeight="1" thickBot="1" x14ac:dyDescent="0.25">
      <c r="A157" s="449" t="s">
        <v>144</v>
      </c>
      <c r="B157" s="450"/>
      <c r="C157" s="451"/>
      <c r="D157" s="452"/>
      <c r="E157" s="450"/>
      <c r="F157" s="452">
        <f>SUM(F123,F127,F130,F132,F136,F141,F149)</f>
        <v>53</v>
      </c>
      <c r="G157" s="450"/>
      <c r="H157" s="453"/>
      <c r="I157" s="451"/>
      <c r="J157" s="451"/>
      <c r="K157" s="451"/>
      <c r="L157" s="451"/>
      <c r="M157" s="452"/>
      <c r="N157" s="531"/>
      <c r="O157" s="493"/>
      <c r="P157" s="481"/>
      <c r="Q157" s="482"/>
      <c r="R157" s="493">
        <f>SUM(F124:F126,F133:F135,F137:F140)</f>
        <v>15</v>
      </c>
      <c r="S157" s="494"/>
      <c r="T157" s="494">
        <f>SUM(F128:F129,F131,F143:F148,F150)</f>
        <v>21</v>
      </c>
      <c r="U157" s="495"/>
      <c r="V157" s="493">
        <f>SUM(F151:F155)</f>
        <v>15</v>
      </c>
      <c r="W157" s="494"/>
      <c r="X157" s="496">
        <f>SUM(F145)</f>
        <v>2</v>
      </c>
      <c r="Y157" s="496"/>
      <c r="Z157" s="12"/>
      <c r="AA157" s="12"/>
      <c r="AB157" s="12"/>
      <c r="AC157" s="12"/>
    </row>
    <row r="158" spans="1:29" s="9" customFormat="1" ht="12" customHeight="1" thickBot="1" x14ac:dyDescent="0.25">
      <c r="A158" s="467"/>
      <c r="B158" s="468"/>
      <c r="C158" s="468"/>
      <c r="D158" s="468"/>
      <c r="E158" s="468"/>
      <c r="F158" s="468"/>
      <c r="G158" s="468"/>
      <c r="H158" s="469"/>
      <c r="I158" s="468"/>
      <c r="J158" s="468"/>
      <c r="K158" s="468"/>
      <c r="L158" s="468"/>
      <c r="M158" s="468"/>
      <c r="N158" s="468"/>
      <c r="O158" s="468"/>
      <c r="P158" s="468"/>
      <c r="Q158" s="468"/>
      <c r="R158" s="468"/>
      <c r="S158" s="468"/>
      <c r="T158" s="468"/>
      <c r="U158" s="468"/>
      <c r="V158" s="468"/>
      <c r="W158" s="468"/>
      <c r="X158" s="470"/>
      <c r="Y158" s="470"/>
      <c r="Z158" s="12"/>
      <c r="AA158" s="12"/>
      <c r="AB158" s="12"/>
      <c r="AC158" s="12"/>
    </row>
    <row r="159" spans="1:29" s="9" customFormat="1" ht="12" customHeight="1" x14ac:dyDescent="0.2">
      <c r="A159" s="454" t="s">
        <v>161</v>
      </c>
      <c r="B159" s="455"/>
      <c r="C159" s="456"/>
      <c r="D159" s="454"/>
      <c r="E159" s="388">
        <f>SUM(E63,E156)</f>
        <v>1530</v>
      </c>
      <c r="F159" s="395"/>
      <c r="G159" s="388"/>
      <c r="H159" s="389"/>
      <c r="I159" s="389"/>
      <c r="J159" s="389"/>
      <c r="K159" s="389"/>
      <c r="L159" s="389"/>
      <c r="M159" s="395"/>
      <c r="N159" s="498">
        <f>SUM(N63)</f>
        <v>300</v>
      </c>
      <c r="O159" s="477"/>
      <c r="P159" s="477">
        <f>SUM(P63)</f>
        <v>300</v>
      </c>
      <c r="Q159" s="478"/>
      <c r="R159" s="498">
        <f>SUM(R63,R156)</f>
        <v>300</v>
      </c>
      <c r="S159" s="477"/>
      <c r="T159" s="477">
        <f>SUM(T63,T156)</f>
        <v>300</v>
      </c>
      <c r="U159" s="478"/>
      <c r="V159" s="498">
        <f>SUM(V63,V156)</f>
        <v>175</v>
      </c>
      <c r="W159" s="477"/>
      <c r="X159" s="477">
        <f>SUM(X63,X156)</f>
        <v>155</v>
      </c>
      <c r="Y159" s="477"/>
      <c r="Z159" s="12"/>
      <c r="AA159" s="12"/>
      <c r="AB159" s="12"/>
      <c r="AC159" s="12"/>
    </row>
    <row r="160" spans="1:29" s="9" customFormat="1" ht="12" customHeight="1" x14ac:dyDescent="0.2">
      <c r="A160" s="160" t="s">
        <v>199</v>
      </c>
      <c r="B160" s="161"/>
      <c r="C160" s="162"/>
      <c r="D160" s="160"/>
      <c r="E160" s="404">
        <v>150</v>
      </c>
      <c r="F160" s="403"/>
      <c r="G160" s="404"/>
      <c r="H160" s="402"/>
      <c r="I160" s="402"/>
      <c r="J160" s="402"/>
      <c r="K160" s="402"/>
      <c r="L160" s="402"/>
      <c r="M160" s="403"/>
      <c r="N160" s="514"/>
      <c r="O160" s="515"/>
      <c r="P160" s="518"/>
      <c r="Q160" s="519"/>
      <c r="R160" s="514"/>
      <c r="S160" s="515"/>
      <c r="T160" s="518"/>
      <c r="U160" s="519"/>
      <c r="V160" s="514">
        <v>50</v>
      </c>
      <c r="W160" s="515"/>
      <c r="X160" s="518">
        <v>100</v>
      </c>
      <c r="Y160" s="515"/>
      <c r="Z160" s="12"/>
      <c r="AA160" s="12"/>
      <c r="AB160" s="12"/>
      <c r="AC160" s="12"/>
    </row>
    <row r="161" spans="1:29" s="9" customFormat="1" ht="12" customHeight="1" thickBot="1" x14ac:dyDescent="0.25">
      <c r="A161" s="163" t="s">
        <v>156</v>
      </c>
      <c r="B161" s="164"/>
      <c r="C161" s="165"/>
      <c r="D161" s="163"/>
      <c r="E161" s="381"/>
      <c r="F161" s="387">
        <f>SUM(F66,F157)</f>
        <v>170</v>
      </c>
      <c r="G161" s="381"/>
      <c r="H161" s="166"/>
      <c r="I161" s="382"/>
      <c r="J161" s="382"/>
      <c r="K161" s="382"/>
      <c r="L161" s="382"/>
      <c r="M161" s="387"/>
      <c r="N161" s="499">
        <f>SUM(N66)</f>
        <v>30</v>
      </c>
      <c r="O161" s="479"/>
      <c r="P161" s="479">
        <f>SUM(P66,P157)</f>
        <v>30</v>
      </c>
      <c r="Q161" s="480"/>
      <c r="R161" s="499">
        <f>SUM(R66,R157)</f>
        <v>30</v>
      </c>
      <c r="S161" s="479"/>
      <c r="T161" s="479">
        <f>SUM(T66,T157)</f>
        <v>30</v>
      </c>
      <c r="U161" s="480"/>
      <c r="V161" s="499">
        <f>SUM(V66,V157)</f>
        <v>24</v>
      </c>
      <c r="W161" s="479"/>
      <c r="X161" s="497">
        <f>SUM(X66,X157)</f>
        <v>26</v>
      </c>
      <c r="Y161" s="497"/>
      <c r="Z161" s="12"/>
      <c r="AA161" s="12"/>
      <c r="AB161" s="12"/>
      <c r="AC161" s="12"/>
    </row>
    <row r="162" spans="1:29" s="9" customFormat="1" ht="12" customHeight="1" x14ac:dyDescent="0.2">
      <c r="A162" s="99" t="s">
        <v>154</v>
      </c>
      <c r="B162" s="96"/>
      <c r="C162" s="97"/>
      <c r="D162" s="98"/>
      <c r="E162" s="362"/>
      <c r="F162" s="88">
        <f>SUM(F24,F31:F33,F36:F38)</f>
        <v>22</v>
      </c>
      <c r="G162" s="362"/>
      <c r="H162" s="91"/>
      <c r="I162" s="92"/>
      <c r="J162" s="92"/>
      <c r="K162" s="92"/>
      <c r="L162" s="92"/>
      <c r="M162" s="88"/>
      <c r="N162" s="510"/>
      <c r="O162" s="511"/>
      <c r="P162" s="522"/>
      <c r="Q162" s="523"/>
      <c r="R162" s="510"/>
      <c r="S162" s="511"/>
      <c r="T162" s="522"/>
      <c r="U162" s="523"/>
      <c r="V162" s="510"/>
      <c r="W162" s="511"/>
      <c r="X162" s="605"/>
      <c r="Y162" s="606"/>
      <c r="Z162" s="12"/>
      <c r="AA162" s="12"/>
      <c r="AB162" s="12"/>
      <c r="AC162" s="12"/>
    </row>
    <row r="163" spans="1:29" s="9" customFormat="1" ht="12" customHeight="1" x14ac:dyDescent="0.2">
      <c r="A163" s="95" t="s">
        <v>155</v>
      </c>
      <c r="B163" s="89"/>
      <c r="C163" s="94"/>
      <c r="D163" s="95"/>
      <c r="E163" s="427"/>
      <c r="F163" s="86">
        <f>SUM(F157)</f>
        <v>53</v>
      </c>
      <c r="G163" s="427"/>
      <c r="H163" s="87"/>
      <c r="I163" s="85"/>
      <c r="J163" s="85"/>
      <c r="K163" s="85"/>
      <c r="L163" s="85"/>
      <c r="M163" s="86"/>
      <c r="N163" s="512"/>
      <c r="O163" s="513"/>
      <c r="P163" s="558"/>
      <c r="Q163" s="559"/>
      <c r="R163" s="512"/>
      <c r="S163" s="513"/>
      <c r="T163" s="558"/>
      <c r="U163" s="559"/>
      <c r="V163" s="512"/>
      <c r="W163" s="513"/>
      <c r="X163" s="585"/>
      <c r="Y163" s="586"/>
      <c r="Z163" s="12"/>
      <c r="AA163" s="12"/>
      <c r="AB163" s="12"/>
      <c r="AC163" s="12"/>
    </row>
    <row r="164" spans="1:29" s="9" customFormat="1" ht="12" customHeight="1" x14ac:dyDescent="0.2">
      <c r="A164" s="100" t="s">
        <v>177</v>
      </c>
      <c r="B164" s="575"/>
      <c r="C164" s="577"/>
      <c r="D164" s="579"/>
      <c r="E164" s="547">
        <v>90</v>
      </c>
      <c r="F164" s="90">
        <v>4</v>
      </c>
      <c r="G164" s="575">
        <v>30</v>
      </c>
      <c r="H164" s="581"/>
      <c r="I164" s="577">
        <v>60</v>
      </c>
      <c r="J164" s="577"/>
      <c r="K164" s="577"/>
      <c r="L164" s="577"/>
      <c r="M164" s="579"/>
      <c r="N164" s="546"/>
      <c r="O164" s="547"/>
      <c r="P164" s="550"/>
      <c r="Q164" s="551"/>
      <c r="R164" s="546"/>
      <c r="S164" s="547"/>
      <c r="T164" s="550"/>
      <c r="U164" s="551"/>
      <c r="V164" s="546">
        <v>45</v>
      </c>
      <c r="W164" s="547"/>
      <c r="X164" s="587">
        <v>45</v>
      </c>
      <c r="Y164" s="588"/>
      <c r="Z164" s="12"/>
      <c r="AA164" s="12"/>
      <c r="AB164" s="12"/>
      <c r="AC164" s="12"/>
    </row>
    <row r="165" spans="1:29" s="9" customFormat="1" ht="12" customHeight="1" x14ac:dyDescent="0.2">
      <c r="A165" s="249"/>
      <c r="B165" s="576"/>
      <c r="C165" s="578"/>
      <c r="D165" s="580"/>
      <c r="E165" s="549"/>
      <c r="F165" s="250">
        <v>4</v>
      </c>
      <c r="G165" s="576"/>
      <c r="H165" s="582"/>
      <c r="I165" s="578"/>
      <c r="J165" s="578"/>
      <c r="K165" s="578"/>
      <c r="L165" s="578"/>
      <c r="M165" s="580"/>
      <c r="N165" s="548"/>
      <c r="O165" s="549"/>
      <c r="P165" s="552"/>
      <c r="Q165" s="553"/>
      <c r="R165" s="548"/>
      <c r="S165" s="549"/>
      <c r="T165" s="552"/>
      <c r="U165" s="553"/>
      <c r="V165" s="548"/>
      <c r="W165" s="549"/>
      <c r="X165" s="589"/>
      <c r="Y165" s="590"/>
      <c r="Z165" s="12"/>
      <c r="AA165" s="12"/>
      <c r="AB165" s="12"/>
      <c r="AC165" s="12"/>
    </row>
    <row r="166" spans="1:29" s="9" customFormat="1" ht="12" customHeight="1" thickBot="1" x14ac:dyDescent="0.25">
      <c r="A166" s="457" t="s">
        <v>183</v>
      </c>
      <c r="B166" s="458"/>
      <c r="C166" s="459"/>
      <c r="D166" s="460"/>
      <c r="E166" s="458">
        <v>30</v>
      </c>
      <c r="F166" s="460">
        <v>2</v>
      </c>
      <c r="G166" s="458">
        <v>30</v>
      </c>
      <c r="H166" s="461"/>
      <c r="I166" s="459"/>
      <c r="J166" s="459"/>
      <c r="K166" s="459"/>
      <c r="L166" s="459"/>
      <c r="M166" s="460"/>
      <c r="N166" s="462"/>
      <c r="O166" s="458"/>
      <c r="P166" s="463"/>
      <c r="Q166" s="464"/>
      <c r="R166" s="462"/>
      <c r="S166" s="458"/>
      <c r="T166" s="463"/>
      <c r="U166" s="464"/>
      <c r="V166" s="534">
        <v>30</v>
      </c>
      <c r="W166" s="535"/>
      <c r="X166" s="465"/>
      <c r="Y166" s="466"/>
      <c r="Z166" s="12"/>
      <c r="AA166" s="12"/>
      <c r="AB166" s="12"/>
      <c r="AC166" s="12"/>
    </row>
    <row r="167" spans="1:29" s="9" customFormat="1" ht="12" customHeight="1" x14ac:dyDescent="0.2">
      <c r="A167" s="246" t="s">
        <v>157</v>
      </c>
      <c r="B167" s="252"/>
      <c r="C167" s="253"/>
      <c r="D167" s="246"/>
      <c r="E167" s="428">
        <f>SUM(E64,E159,E164,E166)</f>
        <v>1800</v>
      </c>
      <c r="F167" s="394"/>
      <c r="G167" s="428"/>
      <c r="H167" s="247"/>
      <c r="I167" s="393"/>
      <c r="J167" s="393"/>
      <c r="K167" s="393"/>
      <c r="L167" s="393"/>
      <c r="M167" s="394"/>
      <c r="N167" s="489">
        <f>SUM(N159)</f>
        <v>300</v>
      </c>
      <c r="O167" s="490"/>
      <c r="P167" s="516">
        <f>SUM(P159)</f>
        <v>300</v>
      </c>
      <c r="Q167" s="517"/>
      <c r="R167" s="489">
        <f>SUM(R159)</f>
        <v>300</v>
      </c>
      <c r="S167" s="490"/>
      <c r="T167" s="516">
        <f>SUM(T159)</f>
        <v>300</v>
      </c>
      <c r="U167" s="517"/>
      <c r="V167" s="489">
        <f>SUM(V64,V159,V164,V166)</f>
        <v>300</v>
      </c>
      <c r="W167" s="490"/>
      <c r="X167" s="520">
        <f>SUM(X64,X159,X164)</f>
        <v>300</v>
      </c>
      <c r="Y167" s="521"/>
      <c r="Z167" s="12"/>
      <c r="AA167" s="12"/>
      <c r="AB167" s="12"/>
      <c r="AC167" s="12"/>
    </row>
    <row r="168" spans="1:29" s="9" customFormat="1" ht="12" customHeight="1" x14ac:dyDescent="0.2">
      <c r="A168" s="430" t="s">
        <v>158</v>
      </c>
      <c r="B168" s="167"/>
      <c r="C168" s="168"/>
      <c r="D168" s="430"/>
      <c r="E168" s="383"/>
      <c r="F168" s="386">
        <f>SUM(F161,F164:F165,F166)</f>
        <v>180</v>
      </c>
      <c r="G168" s="383"/>
      <c r="H168" s="159"/>
      <c r="I168" s="385"/>
      <c r="J168" s="385"/>
      <c r="K168" s="385"/>
      <c r="L168" s="385"/>
      <c r="M168" s="386"/>
      <c r="N168" s="514">
        <f>SUM(N161)</f>
        <v>30</v>
      </c>
      <c r="O168" s="515"/>
      <c r="P168" s="518">
        <f>SUM(P161)</f>
        <v>30</v>
      </c>
      <c r="Q168" s="519"/>
      <c r="R168" s="514">
        <f>SUM(R161)</f>
        <v>30</v>
      </c>
      <c r="S168" s="515"/>
      <c r="T168" s="518">
        <f>SUM(T161)</f>
        <v>30</v>
      </c>
      <c r="U168" s="519"/>
      <c r="V168" s="514">
        <f>SUM(V161,F164,F166)</f>
        <v>30</v>
      </c>
      <c r="W168" s="515"/>
      <c r="X168" s="540">
        <f>SUM(X161,F165)</f>
        <v>30</v>
      </c>
      <c r="Y168" s="541"/>
      <c r="Z168" s="12"/>
      <c r="AA168" s="12"/>
      <c r="AB168" s="12"/>
      <c r="AC168" s="12"/>
    </row>
    <row r="169" spans="1:29" s="9" customFormat="1" ht="12" customHeight="1" x14ac:dyDescent="0.2">
      <c r="A169" s="105"/>
      <c r="B169" s="105"/>
      <c r="C169" s="105"/>
      <c r="D169" s="105"/>
      <c r="E169" s="93"/>
      <c r="F169" s="93"/>
      <c r="G169" s="93"/>
      <c r="H169" s="109"/>
      <c r="I169" s="93"/>
      <c r="J169" s="93"/>
      <c r="K169" s="93"/>
      <c r="L169" s="93"/>
      <c r="M169" s="93"/>
      <c r="N169" s="93"/>
      <c r="O169" s="93"/>
      <c r="P169" s="93"/>
      <c r="Q169" s="93"/>
      <c r="R169" s="93"/>
      <c r="S169" s="93"/>
      <c r="T169" s="93"/>
      <c r="U169" s="93"/>
      <c r="V169" s="93"/>
      <c r="W169" s="93"/>
      <c r="X169" s="108"/>
      <c r="Y169" s="108"/>
      <c r="Z169" s="12"/>
      <c r="AA169" s="12"/>
      <c r="AB169" s="12"/>
      <c r="AC169" s="12"/>
    </row>
    <row r="170" spans="1:29" s="9" customFormat="1" ht="19.5" customHeight="1" x14ac:dyDescent="0.2">
      <c r="A170" s="564" t="s">
        <v>191</v>
      </c>
      <c r="B170" s="564"/>
      <c r="C170" s="564"/>
      <c r="D170" s="564"/>
      <c r="E170" s="564"/>
      <c r="F170" s="564"/>
      <c r="G170" s="564"/>
      <c r="H170" s="564"/>
      <c r="I170" s="564"/>
      <c r="J170" s="564"/>
      <c r="K170" s="564"/>
      <c r="L170" s="564"/>
      <c r="M170" s="564"/>
      <c r="N170" s="564"/>
      <c r="O170" s="564"/>
      <c r="P170" s="564"/>
      <c r="Q170" s="564"/>
      <c r="R170" s="564"/>
      <c r="S170" s="564"/>
      <c r="T170" s="564"/>
      <c r="U170" s="564"/>
      <c r="V170" s="564"/>
      <c r="W170" s="564"/>
      <c r="X170" s="564"/>
      <c r="Y170" s="564"/>
      <c r="Z170" s="12"/>
      <c r="AA170" s="12"/>
      <c r="AB170" s="12"/>
      <c r="AC170" s="12"/>
    </row>
    <row r="171" spans="1:29" s="9" customFormat="1" ht="18.75" customHeight="1" x14ac:dyDescent="0.2">
      <c r="A171" s="565" t="s">
        <v>186</v>
      </c>
      <c r="B171" s="565"/>
      <c r="C171" s="565"/>
      <c r="D171" s="565"/>
      <c r="E171" s="565"/>
      <c r="F171" s="565"/>
      <c r="G171" s="565"/>
      <c r="H171" s="565"/>
      <c r="I171" s="565"/>
      <c r="J171" s="565"/>
      <c r="K171" s="565"/>
      <c r="L171" s="565"/>
      <c r="M171" s="565"/>
      <c r="N171" s="565"/>
      <c r="O171" s="565"/>
      <c r="P171" s="565"/>
      <c r="Q171" s="565"/>
      <c r="R171" s="565"/>
      <c r="S171" s="565"/>
      <c r="T171" s="565"/>
      <c r="U171" s="565"/>
      <c r="V171" s="565"/>
      <c r="W171" s="565"/>
      <c r="X171" s="565"/>
      <c r="Y171" s="565"/>
      <c r="Z171" s="12"/>
      <c r="AA171" s="12"/>
      <c r="AB171" s="12"/>
      <c r="AC171" s="12"/>
    </row>
    <row r="172" spans="1:29" s="9" customFormat="1" ht="27" customHeight="1" x14ac:dyDescent="0.2">
      <c r="A172" s="568" t="s">
        <v>187</v>
      </c>
      <c r="B172" s="537" t="s">
        <v>26</v>
      </c>
      <c r="C172" s="477" t="s">
        <v>0</v>
      </c>
      <c r="D172" s="478"/>
      <c r="E172" s="537" t="s">
        <v>87</v>
      </c>
      <c r="F172" s="571" t="s">
        <v>1</v>
      </c>
      <c r="G172" s="498" t="s">
        <v>116</v>
      </c>
      <c r="H172" s="477"/>
      <c r="I172" s="477"/>
      <c r="J172" s="477"/>
      <c r="K172" s="477"/>
      <c r="L172" s="477"/>
      <c r="M172" s="478"/>
      <c r="N172" s="542" t="s">
        <v>195</v>
      </c>
      <c r="O172" s="543"/>
      <c r="P172" s="543"/>
      <c r="Q172" s="544"/>
      <c r="R172" s="542" t="s">
        <v>196</v>
      </c>
      <c r="S172" s="543"/>
      <c r="T172" s="543"/>
      <c r="U172" s="544"/>
      <c r="V172" s="542" t="s">
        <v>197</v>
      </c>
      <c r="W172" s="543"/>
      <c r="X172" s="543"/>
      <c r="Y172" s="543"/>
      <c r="Z172" s="12"/>
      <c r="AA172" s="12"/>
      <c r="AB172" s="12"/>
      <c r="AC172" s="12"/>
    </row>
    <row r="173" spans="1:29" s="9" customFormat="1" ht="13.5" customHeight="1" x14ac:dyDescent="0.2">
      <c r="A173" s="569"/>
      <c r="B173" s="538"/>
      <c r="C173" s="529" t="s">
        <v>85</v>
      </c>
      <c r="D173" s="530" t="s">
        <v>86</v>
      </c>
      <c r="E173" s="538"/>
      <c r="F173" s="572"/>
      <c r="G173" s="515" t="s">
        <v>3</v>
      </c>
      <c r="H173" s="529" t="s">
        <v>4</v>
      </c>
      <c r="I173" s="529" t="s">
        <v>5</v>
      </c>
      <c r="J173" s="529"/>
      <c r="K173" s="529" t="s">
        <v>7</v>
      </c>
      <c r="L173" s="529" t="s">
        <v>8</v>
      </c>
      <c r="M173" s="530" t="s">
        <v>9</v>
      </c>
      <c r="N173" s="515" t="s">
        <v>88</v>
      </c>
      <c r="O173" s="529"/>
      <c r="P173" s="529" t="s">
        <v>89</v>
      </c>
      <c r="Q173" s="530"/>
      <c r="R173" s="515" t="s">
        <v>90</v>
      </c>
      <c r="S173" s="529"/>
      <c r="T173" s="529" t="s">
        <v>91</v>
      </c>
      <c r="U173" s="530"/>
      <c r="V173" s="515" t="s">
        <v>92</v>
      </c>
      <c r="W173" s="529"/>
      <c r="X173" s="529" t="s">
        <v>117</v>
      </c>
      <c r="Y173" s="529"/>
      <c r="Z173" s="12"/>
      <c r="AA173" s="12"/>
      <c r="AB173" s="12"/>
      <c r="AC173" s="12"/>
    </row>
    <row r="174" spans="1:29" s="9" customFormat="1" ht="16.5" customHeight="1" thickBot="1" x14ac:dyDescent="0.25">
      <c r="A174" s="570"/>
      <c r="B174" s="539"/>
      <c r="C174" s="479"/>
      <c r="D174" s="480"/>
      <c r="E174" s="539"/>
      <c r="F174" s="573"/>
      <c r="G174" s="499"/>
      <c r="H174" s="479"/>
      <c r="I174" s="382" t="s">
        <v>6</v>
      </c>
      <c r="J174" s="382" t="s">
        <v>3</v>
      </c>
      <c r="K174" s="479"/>
      <c r="L174" s="479"/>
      <c r="M174" s="480"/>
      <c r="N174" s="381" t="s">
        <v>19</v>
      </c>
      <c r="O174" s="382" t="s">
        <v>5</v>
      </c>
      <c r="P174" s="382" t="s">
        <v>19</v>
      </c>
      <c r="Q174" s="387" t="s">
        <v>5</v>
      </c>
      <c r="R174" s="381" t="s">
        <v>19</v>
      </c>
      <c r="S174" s="382" t="s">
        <v>5</v>
      </c>
      <c r="T174" s="382" t="s">
        <v>19</v>
      </c>
      <c r="U174" s="387" t="s">
        <v>5</v>
      </c>
      <c r="V174" s="381" t="s">
        <v>19</v>
      </c>
      <c r="W174" s="382" t="s">
        <v>5</v>
      </c>
      <c r="X174" s="382" t="s">
        <v>19</v>
      </c>
      <c r="Y174" s="382" t="s">
        <v>5</v>
      </c>
      <c r="Z174" s="12"/>
      <c r="AA174" s="12"/>
      <c r="AB174" s="12"/>
      <c r="AC174" s="12"/>
    </row>
    <row r="175" spans="1:29" s="9" customFormat="1" ht="12" customHeight="1" x14ac:dyDescent="0.2">
      <c r="A175" s="65" t="s">
        <v>145</v>
      </c>
      <c r="B175" s="40"/>
      <c r="C175" s="41"/>
      <c r="D175" s="39"/>
      <c r="E175" s="40">
        <f>SUM(E176:E178)</f>
        <v>60</v>
      </c>
      <c r="F175" s="39">
        <f>SUM(F176:F178)</f>
        <v>6</v>
      </c>
      <c r="G175" s="8"/>
      <c r="H175" s="64"/>
      <c r="I175" s="7">
        <f>SUM(I176:I178)</f>
        <v>60</v>
      </c>
      <c r="J175" s="7"/>
      <c r="K175" s="7"/>
      <c r="L175" s="7"/>
      <c r="M175" s="80"/>
      <c r="N175" s="63"/>
      <c r="O175" s="7"/>
      <c r="P175" s="7"/>
      <c r="Q175" s="22"/>
      <c r="R175" s="8"/>
      <c r="S175" s="7">
        <f>SUM(S176:S178)</f>
        <v>60</v>
      </c>
      <c r="T175" s="7"/>
      <c r="U175" s="22"/>
      <c r="V175" s="8"/>
      <c r="W175" s="7"/>
      <c r="X175" s="64"/>
      <c r="Y175" s="64"/>
      <c r="Z175" s="12"/>
      <c r="AA175" s="12"/>
      <c r="AB175" s="12"/>
      <c r="AC175" s="12"/>
    </row>
    <row r="176" spans="1:29" s="9" customFormat="1" ht="12" customHeight="1" x14ac:dyDescent="0.2">
      <c r="A176" s="425" t="s">
        <v>179</v>
      </c>
      <c r="B176" s="379"/>
      <c r="C176" s="380" t="s">
        <v>29</v>
      </c>
      <c r="D176" s="378"/>
      <c r="E176" s="379">
        <v>20</v>
      </c>
      <c r="F176" s="378">
        <v>2</v>
      </c>
      <c r="G176" s="408"/>
      <c r="H176" s="374"/>
      <c r="I176" s="409">
        <v>20</v>
      </c>
      <c r="J176" s="409"/>
      <c r="K176" s="409"/>
      <c r="L176" s="409"/>
      <c r="M176" s="422"/>
      <c r="N176" s="431"/>
      <c r="O176" s="409"/>
      <c r="P176" s="409"/>
      <c r="Q176" s="413"/>
      <c r="R176" s="408"/>
      <c r="S176" s="409">
        <v>20</v>
      </c>
      <c r="T176" s="409"/>
      <c r="U176" s="413"/>
      <c r="V176" s="408"/>
      <c r="W176" s="409"/>
      <c r="X176" s="374"/>
      <c r="Y176" s="374"/>
      <c r="Z176" s="12"/>
      <c r="AA176" s="12"/>
      <c r="AB176" s="12"/>
      <c r="AC176" s="12"/>
    </row>
    <row r="177" spans="1:29" s="9" customFormat="1" ht="12" customHeight="1" x14ac:dyDescent="0.2">
      <c r="A177" s="425" t="s">
        <v>151</v>
      </c>
      <c r="B177" s="379"/>
      <c r="C177" s="380" t="s">
        <v>29</v>
      </c>
      <c r="D177" s="378"/>
      <c r="E177" s="379">
        <v>20</v>
      </c>
      <c r="F177" s="378">
        <v>2</v>
      </c>
      <c r="G177" s="408"/>
      <c r="H177" s="374"/>
      <c r="I177" s="409">
        <v>20</v>
      </c>
      <c r="J177" s="409"/>
      <c r="K177" s="409"/>
      <c r="L177" s="409"/>
      <c r="M177" s="422"/>
      <c r="N177" s="431"/>
      <c r="O177" s="409"/>
      <c r="P177" s="409"/>
      <c r="Q177" s="413"/>
      <c r="R177" s="408"/>
      <c r="S177" s="409">
        <v>20</v>
      </c>
      <c r="T177" s="409"/>
      <c r="U177" s="413"/>
      <c r="V177" s="408"/>
      <c r="W177" s="409"/>
      <c r="X177" s="374"/>
      <c r="Y177" s="374"/>
      <c r="Z177" s="12"/>
      <c r="AA177" s="12"/>
      <c r="AB177" s="12"/>
      <c r="AC177" s="12"/>
    </row>
    <row r="178" spans="1:29" s="9" customFormat="1" ht="12" customHeight="1" thickBot="1" x14ac:dyDescent="0.25">
      <c r="A178" s="426" t="s">
        <v>152</v>
      </c>
      <c r="B178" s="433"/>
      <c r="C178" s="424" t="s">
        <v>29</v>
      </c>
      <c r="D178" s="434"/>
      <c r="E178" s="433">
        <v>20</v>
      </c>
      <c r="F178" s="434">
        <v>2</v>
      </c>
      <c r="G178" s="401"/>
      <c r="H178" s="407"/>
      <c r="I178" s="406">
        <v>20</v>
      </c>
      <c r="J178" s="406"/>
      <c r="K178" s="406"/>
      <c r="L178" s="406"/>
      <c r="M178" s="423"/>
      <c r="N178" s="432"/>
      <c r="O178" s="406"/>
      <c r="P178" s="406"/>
      <c r="Q178" s="420"/>
      <c r="R178" s="401"/>
      <c r="S178" s="406">
        <v>20</v>
      </c>
      <c r="T178" s="406"/>
      <c r="U178" s="420"/>
      <c r="V178" s="401"/>
      <c r="W178" s="406"/>
      <c r="X178" s="407"/>
      <c r="Y178" s="407"/>
      <c r="Z178" s="12"/>
      <c r="AA178" s="12"/>
      <c r="AB178" s="12"/>
      <c r="AC178" s="12"/>
    </row>
    <row r="179" spans="1:29" s="9" customFormat="1" ht="12" customHeight="1" x14ac:dyDescent="0.2">
      <c r="A179" s="65" t="s">
        <v>140</v>
      </c>
      <c r="B179" s="40"/>
      <c r="C179" s="41"/>
      <c r="D179" s="39"/>
      <c r="E179" s="40">
        <f>SUM(E180:E181)</f>
        <v>45</v>
      </c>
      <c r="F179" s="39">
        <f>SUM(F180:F181)</f>
        <v>5</v>
      </c>
      <c r="G179" s="8">
        <f>SUM(G180:G181)</f>
        <v>15</v>
      </c>
      <c r="H179" s="64"/>
      <c r="I179" s="7">
        <f>SUM(I180:I181)</f>
        <v>30</v>
      </c>
      <c r="J179" s="7"/>
      <c r="K179" s="7"/>
      <c r="L179" s="7"/>
      <c r="M179" s="80"/>
      <c r="N179" s="63"/>
      <c r="O179" s="7"/>
      <c r="P179" s="7"/>
      <c r="Q179" s="22"/>
      <c r="R179" s="8"/>
      <c r="S179" s="7"/>
      <c r="T179" s="7">
        <f>SUM(T180:T181)</f>
        <v>15</v>
      </c>
      <c r="U179" s="22">
        <f>SUM(U180:U181)</f>
        <v>30</v>
      </c>
      <c r="V179" s="8"/>
      <c r="W179" s="7"/>
      <c r="X179" s="64"/>
      <c r="Y179" s="64"/>
      <c r="Z179" s="12"/>
      <c r="AA179" s="12"/>
      <c r="AB179" s="12"/>
      <c r="AC179" s="12"/>
    </row>
    <row r="180" spans="1:29" s="9" customFormat="1" ht="13.5" customHeight="1" x14ac:dyDescent="0.2">
      <c r="A180" s="62" t="s">
        <v>149</v>
      </c>
      <c r="B180" s="562"/>
      <c r="C180" s="567"/>
      <c r="D180" s="560" t="s">
        <v>30</v>
      </c>
      <c r="E180" s="562">
        <v>45</v>
      </c>
      <c r="F180" s="32">
        <v>2</v>
      </c>
      <c r="G180" s="509">
        <v>15</v>
      </c>
      <c r="H180" s="554"/>
      <c r="I180" s="528">
        <v>30</v>
      </c>
      <c r="J180" s="528"/>
      <c r="K180" s="528"/>
      <c r="L180" s="528"/>
      <c r="M180" s="610"/>
      <c r="N180" s="583"/>
      <c r="O180" s="528"/>
      <c r="P180" s="528"/>
      <c r="Q180" s="525"/>
      <c r="R180" s="509"/>
      <c r="S180" s="528"/>
      <c r="T180" s="528">
        <v>15</v>
      </c>
      <c r="U180" s="525">
        <v>30</v>
      </c>
      <c r="V180" s="509"/>
      <c r="W180" s="528"/>
      <c r="X180" s="554"/>
      <c r="Y180" s="554"/>
      <c r="Z180" s="12"/>
      <c r="AA180" s="12"/>
      <c r="AB180" s="12"/>
      <c r="AC180" s="12"/>
    </row>
    <row r="181" spans="1:29" s="9" customFormat="1" ht="12.75" customHeight="1" thickBot="1" x14ac:dyDescent="0.25">
      <c r="A181" s="83" t="s">
        <v>150</v>
      </c>
      <c r="B181" s="563"/>
      <c r="C181" s="612"/>
      <c r="D181" s="561"/>
      <c r="E181" s="563"/>
      <c r="F181" s="55">
        <v>3</v>
      </c>
      <c r="G181" s="556"/>
      <c r="H181" s="555"/>
      <c r="I181" s="545"/>
      <c r="J181" s="545"/>
      <c r="K181" s="545"/>
      <c r="L181" s="545"/>
      <c r="M181" s="611"/>
      <c r="N181" s="584"/>
      <c r="O181" s="545"/>
      <c r="P181" s="545"/>
      <c r="Q181" s="557"/>
      <c r="R181" s="556"/>
      <c r="S181" s="545"/>
      <c r="T181" s="545"/>
      <c r="U181" s="557"/>
      <c r="V181" s="556"/>
      <c r="W181" s="545"/>
      <c r="X181" s="555"/>
      <c r="Y181" s="555"/>
      <c r="Z181" s="12"/>
      <c r="AA181" s="12"/>
      <c r="AB181" s="12"/>
      <c r="AC181" s="12"/>
    </row>
    <row r="182" spans="1:29" s="9" customFormat="1" ht="12.75" customHeight="1" x14ac:dyDescent="0.2">
      <c r="A182" s="135" t="s">
        <v>173</v>
      </c>
      <c r="B182" s="119"/>
      <c r="C182" s="120"/>
      <c r="D182" s="121"/>
      <c r="E182" s="138">
        <f>SUM(E183)</f>
        <v>15</v>
      </c>
      <c r="F182" s="137">
        <f>SUM(F183)</f>
        <v>2</v>
      </c>
      <c r="G182" s="102"/>
      <c r="H182" s="139"/>
      <c r="I182" s="103">
        <f>SUM(I183)</f>
        <v>15</v>
      </c>
      <c r="J182" s="103"/>
      <c r="K182" s="103"/>
      <c r="L182" s="103"/>
      <c r="M182" s="140"/>
      <c r="N182" s="141"/>
      <c r="O182" s="103"/>
      <c r="P182" s="103"/>
      <c r="Q182" s="104"/>
      <c r="R182" s="102"/>
      <c r="S182" s="103"/>
      <c r="T182" s="103"/>
      <c r="U182" s="104"/>
      <c r="V182" s="102"/>
      <c r="W182" s="103"/>
      <c r="X182" s="139"/>
      <c r="Y182" s="139">
        <f>SUM(Y183)</f>
        <v>15</v>
      </c>
      <c r="Z182" s="12"/>
      <c r="AA182" s="12"/>
      <c r="AB182" s="12"/>
      <c r="AC182" s="12"/>
    </row>
    <row r="183" spans="1:29" s="9" customFormat="1" ht="12.75" customHeight="1" thickBot="1" x14ac:dyDescent="0.25">
      <c r="A183" s="232" t="s">
        <v>165</v>
      </c>
      <c r="B183" s="228"/>
      <c r="C183" s="229"/>
      <c r="D183" s="230" t="s">
        <v>29</v>
      </c>
      <c r="E183" s="228">
        <v>15</v>
      </c>
      <c r="F183" s="230">
        <v>2</v>
      </c>
      <c r="G183" s="226"/>
      <c r="H183" s="227"/>
      <c r="I183" s="224">
        <v>15</v>
      </c>
      <c r="J183" s="224"/>
      <c r="K183" s="224"/>
      <c r="L183" s="224"/>
      <c r="M183" s="231"/>
      <c r="N183" s="233"/>
      <c r="O183" s="224"/>
      <c r="P183" s="224"/>
      <c r="Q183" s="225"/>
      <c r="R183" s="226"/>
      <c r="S183" s="224"/>
      <c r="T183" s="224"/>
      <c r="U183" s="225"/>
      <c r="V183" s="226"/>
      <c r="W183" s="224"/>
      <c r="X183" s="227"/>
      <c r="Y183" s="227">
        <v>15</v>
      </c>
      <c r="Z183" s="12"/>
      <c r="AA183" s="12"/>
      <c r="AB183" s="12"/>
      <c r="AC183" s="12"/>
    </row>
    <row r="184" spans="1:29" s="9" customFormat="1" ht="12.75" customHeight="1" x14ac:dyDescent="0.2">
      <c r="A184" s="135" t="s">
        <v>171</v>
      </c>
      <c r="B184" s="119"/>
      <c r="C184" s="136"/>
      <c r="D184" s="137"/>
      <c r="E184" s="138">
        <f>SUM(E185:E186)</f>
        <v>60</v>
      </c>
      <c r="F184" s="137">
        <f>SUM(F185:F186)</f>
        <v>6</v>
      </c>
      <c r="G184" s="102"/>
      <c r="H184" s="139"/>
      <c r="I184" s="103">
        <f>SUM(I185:I186)</f>
        <v>60</v>
      </c>
      <c r="J184" s="103"/>
      <c r="K184" s="103"/>
      <c r="L184" s="103"/>
      <c r="M184" s="140"/>
      <c r="N184" s="141"/>
      <c r="O184" s="103"/>
      <c r="P184" s="103"/>
      <c r="Q184" s="104"/>
      <c r="R184" s="102"/>
      <c r="S184" s="103"/>
      <c r="T184" s="103"/>
      <c r="U184" s="104"/>
      <c r="V184" s="102"/>
      <c r="W184" s="103">
        <f>SUM(W185:W186)</f>
        <v>60</v>
      </c>
      <c r="X184" s="117"/>
      <c r="Y184" s="117"/>
      <c r="Z184" s="12"/>
      <c r="AA184" s="12"/>
      <c r="AB184" s="12"/>
      <c r="AC184" s="12"/>
    </row>
    <row r="185" spans="1:29" s="9" customFormat="1" ht="12.75" customHeight="1" x14ac:dyDescent="0.2">
      <c r="A185" s="210" t="s">
        <v>163</v>
      </c>
      <c r="B185" s="193"/>
      <c r="C185" s="194"/>
      <c r="D185" s="195" t="s">
        <v>29</v>
      </c>
      <c r="E185" s="193">
        <v>30</v>
      </c>
      <c r="F185" s="195">
        <v>3</v>
      </c>
      <c r="G185" s="180"/>
      <c r="H185" s="183"/>
      <c r="I185" s="181">
        <v>30</v>
      </c>
      <c r="J185" s="181"/>
      <c r="K185" s="181"/>
      <c r="L185" s="181"/>
      <c r="M185" s="221"/>
      <c r="N185" s="218"/>
      <c r="O185" s="181"/>
      <c r="P185" s="181"/>
      <c r="Q185" s="182"/>
      <c r="R185" s="180"/>
      <c r="S185" s="181"/>
      <c r="T185" s="181"/>
      <c r="U185" s="182"/>
      <c r="V185" s="180"/>
      <c r="W185" s="181">
        <v>30</v>
      </c>
      <c r="X185" s="183"/>
      <c r="Y185" s="183"/>
      <c r="Z185" s="12"/>
      <c r="AA185" s="12"/>
      <c r="AB185" s="12"/>
      <c r="AC185" s="12"/>
    </row>
    <row r="186" spans="1:29" s="9" customFormat="1" ht="12.75" customHeight="1" thickBot="1" x14ac:dyDescent="0.25">
      <c r="A186" s="238" t="s">
        <v>172</v>
      </c>
      <c r="B186" s="119"/>
      <c r="C186" s="120"/>
      <c r="D186" s="121" t="s">
        <v>29</v>
      </c>
      <c r="E186" s="119">
        <v>30</v>
      </c>
      <c r="F186" s="121">
        <v>3</v>
      </c>
      <c r="G186" s="114"/>
      <c r="H186" s="117"/>
      <c r="I186" s="115">
        <v>30</v>
      </c>
      <c r="J186" s="115"/>
      <c r="K186" s="115"/>
      <c r="L186" s="115"/>
      <c r="M186" s="133"/>
      <c r="N186" s="134"/>
      <c r="O186" s="115"/>
      <c r="P186" s="115"/>
      <c r="Q186" s="116"/>
      <c r="R186" s="114"/>
      <c r="S186" s="115"/>
      <c r="T186" s="115"/>
      <c r="U186" s="116"/>
      <c r="V186" s="114"/>
      <c r="W186" s="115">
        <v>30</v>
      </c>
      <c r="X186" s="117"/>
      <c r="Y186" s="117"/>
      <c r="Z186" s="12"/>
      <c r="AA186" s="12"/>
      <c r="AB186" s="12"/>
      <c r="AC186" s="12"/>
    </row>
    <row r="187" spans="1:29" s="9" customFormat="1" ht="12" customHeight="1" x14ac:dyDescent="0.2">
      <c r="A187" s="81" t="s">
        <v>118</v>
      </c>
      <c r="B187" s="125"/>
      <c r="C187" s="101"/>
      <c r="D187" s="129"/>
      <c r="E187" s="125">
        <f>SUM(E188:E193)</f>
        <v>165</v>
      </c>
      <c r="F187" s="129">
        <f>SUM(F188:F193)</f>
        <v>14</v>
      </c>
      <c r="G187" s="125">
        <f>SUM(G188:G193)</f>
        <v>65</v>
      </c>
      <c r="H187" s="101">
        <f>SUM(H188:H193)</f>
        <v>30</v>
      </c>
      <c r="I187" s="101">
        <f>SUM(I188:I193)</f>
        <v>70</v>
      </c>
      <c r="J187" s="101"/>
      <c r="K187" s="101"/>
      <c r="L187" s="101"/>
      <c r="M187" s="129"/>
      <c r="N187" s="125"/>
      <c r="O187" s="101"/>
      <c r="P187" s="101"/>
      <c r="Q187" s="129"/>
      <c r="R187" s="125">
        <f>SUM(R188:R193)</f>
        <v>65</v>
      </c>
      <c r="S187" s="101">
        <f>SUM(S188:S193)</f>
        <v>45</v>
      </c>
      <c r="T187" s="101">
        <f>SUM(T188:T193)</f>
        <v>30</v>
      </c>
      <c r="U187" s="129">
        <f>SUM(U188:U193)</f>
        <v>25</v>
      </c>
      <c r="V187" s="125"/>
      <c r="W187" s="101"/>
      <c r="X187" s="101"/>
      <c r="Y187" s="101"/>
      <c r="Z187" s="12"/>
      <c r="AA187" s="12"/>
      <c r="AB187" s="12"/>
      <c r="AC187" s="12"/>
    </row>
    <row r="188" spans="1:29" s="9" customFormat="1" ht="12" customHeight="1" x14ac:dyDescent="0.2">
      <c r="A188" s="210" t="s">
        <v>119</v>
      </c>
      <c r="B188" s="180"/>
      <c r="C188" s="181" t="s">
        <v>29</v>
      </c>
      <c r="D188" s="182"/>
      <c r="E188" s="180">
        <v>30</v>
      </c>
      <c r="F188" s="182">
        <v>2</v>
      </c>
      <c r="G188" s="180">
        <v>30</v>
      </c>
      <c r="H188" s="181"/>
      <c r="I188" s="181"/>
      <c r="J188" s="181"/>
      <c r="K188" s="181"/>
      <c r="L188" s="181"/>
      <c r="M188" s="182"/>
      <c r="N188" s="180"/>
      <c r="O188" s="181"/>
      <c r="P188" s="181"/>
      <c r="Q188" s="182"/>
      <c r="R188" s="180">
        <v>30</v>
      </c>
      <c r="S188" s="181"/>
      <c r="T188" s="181"/>
      <c r="U188" s="182"/>
      <c r="V188" s="180"/>
      <c r="W188" s="181"/>
      <c r="X188" s="181"/>
      <c r="Y188" s="181"/>
      <c r="Z188" s="12"/>
      <c r="AA188" s="12"/>
      <c r="AB188" s="12"/>
      <c r="AC188" s="12"/>
    </row>
    <row r="189" spans="1:29" s="9" customFormat="1" ht="12" customHeight="1" x14ac:dyDescent="0.2">
      <c r="A189" s="210" t="s">
        <v>120</v>
      </c>
      <c r="B189" s="180"/>
      <c r="C189" s="181"/>
      <c r="D189" s="182" t="s">
        <v>29</v>
      </c>
      <c r="E189" s="180">
        <v>30</v>
      </c>
      <c r="F189" s="182">
        <v>3</v>
      </c>
      <c r="G189" s="180"/>
      <c r="H189" s="349">
        <v>30</v>
      </c>
      <c r="I189" s="181"/>
      <c r="J189" s="181"/>
      <c r="K189" s="181"/>
      <c r="L189" s="181"/>
      <c r="M189" s="182"/>
      <c r="N189" s="180"/>
      <c r="O189" s="181"/>
      <c r="P189" s="181"/>
      <c r="Q189" s="182"/>
      <c r="R189" s="180"/>
      <c r="S189" s="181"/>
      <c r="T189" s="181">
        <v>30</v>
      </c>
      <c r="U189" s="182"/>
      <c r="V189" s="180"/>
      <c r="W189" s="181"/>
      <c r="X189" s="181"/>
      <c r="Y189" s="181"/>
      <c r="Z189" s="12"/>
      <c r="AA189" s="12"/>
      <c r="AB189" s="12"/>
      <c r="AC189" s="12"/>
    </row>
    <row r="190" spans="1:29" s="9" customFormat="1" ht="12" customHeight="1" x14ac:dyDescent="0.2">
      <c r="A190" s="608" t="s">
        <v>121</v>
      </c>
      <c r="B190" s="509"/>
      <c r="C190" s="528" t="s">
        <v>20</v>
      </c>
      <c r="D190" s="525" t="s">
        <v>29</v>
      </c>
      <c r="E190" s="509">
        <v>45</v>
      </c>
      <c r="F190" s="33">
        <v>2</v>
      </c>
      <c r="G190" s="509">
        <v>20</v>
      </c>
      <c r="H190" s="528"/>
      <c r="I190" s="528">
        <v>25</v>
      </c>
      <c r="J190" s="528"/>
      <c r="K190" s="528"/>
      <c r="L190" s="528"/>
      <c r="M190" s="525"/>
      <c r="N190" s="509"/>
      <c r="O190" s="528"/>
      <c r="P190" s="528"/>
      <c r="Q190" s="525"/>
      <c r="R190" s="509">
        <v>20</v>
      </c>
      <c r="S190" s="528"/>
      <c r="T190" s="528"/>
      <c r="U190" s="525">
        <v>25</v>
      </c>
      <c r="V190" s="509"/>
      <c r="W190" s="528"/>
      <c r="X190" s="528"/>
      <c r="Y190" s="528"/>
      <c r="Z190" s="12"/>
      <c r="AA190" s="12"/>
      <c r="AB190" s="12"/>
      <c r="AC190" s="12"/>
    </row>
    <row r="191" spans="1:29" s="9" customFormat="1" ht="12" customHeight="1" x14ac:dyDescent="0.2">
      <c r="A191" s="608"/>
      <c r="B191" s="509"/>
      <c r="C191" s="528"/>
      <c r="D191" s="525"/>
      <c r="E191" s="509"/>
      <c r="F191" s="27">
        <v>2</v>
      </c>
      <c r="G191" s="509"/>
      <c r="H191" s="528"/>
      <c r="I191" s="528"/>
      <c r="J191" s="528"/>
      <c r="K191" s="528"/>
      <c r="L191" s="528"/>
      <c r="M191" s="525"/>
      <c r="N191" s="509"/>
      <c r="O191" s="528"/>
      <c r="P191" s="528"/>
      <c r="Q191" s="525"/>
      <c r="R191" s="509"/>
      <c r="S191" s="528"/>
      <c r="T191" s="528"/>
      <c r="U191" s="525"/>
      <c r="V191" s="509"/>
      <c r="W191" s="528"/>
      <c r="X191" s="528"/>
      <c r="Y191" s="528"/>
      <c r="Z191" s="12"/>
      <c r="AA191" s="12"/>
      <c r="AB191" s="12"/>
      <c r="AC191" s="12"/>
    </row>
    <row r="192" spans="1:29" s="9" customFormat="1" ht="12" customHeight="1" x14ac:dyDescent="0.2">
      <c r="A192" s="608" t="s">
        <v>122</v>
      </c>
      <c r="B192" s="509"/>
      <c r="C192" s="528" t="s">
        <v>30</v>
      </c>
      <c r="D192" s="525"/>
      <c r="E192" s="509">
        <v>60</v>
      </c>
      <c r="F192" s="33">
        <v>1</v>
      </c>
      <c r="G192" s="509">
        <v>15</v>
      </c>
      <c r="H192" s="528"/>
      <c r="I192" s="528">
        <v>45</v>
      </c>
      <c r="J192" s="528"/>
      <c r="K192" s="528"/>
      <c r="L192" s="528"/>
      <c r="M192" s="525"/>
      <c r="N192" s="509"/>
      <c r="O192" s="528"/>
      <c r="P192" s="528"/>
      <c r="Q192" s="525"/>
      <c r="R192" s="509">
        <v>15</v>
      </c>
      <c r="S192" s="528">
        <v>45</v>
      </c>
      <c r="T192" s="528"/>
      <c r="U192" s="525"/>
      <c r="V192" s="509"/>
      <c r="W192" s="528"/>
      <c r="X192" s="528"/>
      <c r="Y192" s="528"/>
      <c r="Z192" s="12"/>
      <c r="AA192" s="12"/>
      <c r="AB192" s="12"/>
      <c r="AC192" s="12"/>
    </row>
    <row r="193" spans="1:29" s="9" customFormat="1" ht="12" customHeight="1" thickBot="1" x14ac:dyDescent="0.25">
      <c r="A193" s="609"/>
      <c r="B193" s="556"/>
      <c r="C193" s="545"/>
      <c r="D193" s="557"/>
      <c r="E193" s="556"/>
      <c r="F193" s="84">
        <v>4</v>
      </c>
      <c r="G193" s="556"/>
      <c r="H193" s="545"/>
      <c r="I193" s="545"/>
      <c r="J193" s="545"/>
      <c r="K193" s="545"/>
      <c r="L193" s="545"/>
      <c r="M193" s="557"/>
      <c r="N193" s="556"/>
      <c r="O193" s="545"/>
      <c r="P193" s="545"/>
      <c r="Q193" s="557"/>
      <c r="R193" s="556"/>
      <c r="S193" s="545"/>
      <c r="T193" s="545"/>
      <c r="U193" s="557"/>
      <c r="V193" s="556"/>
      <c r="W193" s="545"/>
      <c r="X193" s="545"/>
      <c r="Y193" s="545"/>
      <c r="Z193" s="12"/>
      <c r="AA193" s="12"/>
      <c r="AB193" s="12"/>
      <c r="AC193" s="12"/>
    </row>
    <row r="194" spans="1:29" s="9" customFormat="1" ht="14.25" customHeight="1" x14ac:dyDescent="0.2">
      <c r="A194" s="65" t="s">
        <v>123</v>
      </c>
      <c r="B194" s="8"/>
      <c r="C194" s="7"/>
      <c r="D194" s="22"/>
      <c r="E194" s="8">
        <f>SUM(E195:E200)</f>
        <v>190</v>
      </c>
      <c r="F194" s="22">
        <f>SUM(F195:F200)</f>
        <v>20</v>
      </c>
      <c r="G194" s="8">
        <f>SUM(G195:G200)</f>
        <v>20</v>
      </c>
      <c r="H194" s="7"/>
      <c r="I194" s="7">
        <f>SUM(I195:I200)</f>
        <v>170</v>
      </c>
      <c r="J194" s="7"/>
      <c r="K194" s="7"/>
      <c r="L194" s="7"/>
      <c r="M194" s="22"/>
      <c r="N194" s="8"/>
      <c r="O194" s="7"/>
      <c r="P194" s="7"/>
      <c r="Q194" s="22"/>
      <c r="R194" s="8"/>
      <c r="S194" s="7"/>
      <c r="T194" s="7">
        <f>SUM(T195:T200)</f>
        <v>20</v>
      </c>
      <c r="U194" s="22">
        <f>SUM(U195:U200)</f>
        <v>100</v>
      </c>
      <c r="V194" s="8"/>
      <c r="W194" s="7">
        <f>SUM(W195:W200)</f>
        <v>70</v>
      </c>
      <c r="X194" s="7"/>
      <c r="Y194" s="7"/>
      <c r="Z194" s="12"/>
      <c r="AA194" s="12"/>
      <c r="AB194" s="12"/>
      <c r="AC194" s="12"/>
    </row>
    <row r="195" spans="1:29" s="9" customFormat="1" ht="26.25" customHeight="1" x14ac:dyDescent="0.2">
      <c r="A195" s="210" t="s">
        <v>124</v>
      </c>
      <c r="B195" s="180"/>
      <c r="C195" s="409" t="s">
        <v>29</v>
      </c>
      <c r="D195" s="413"/>
      <c r="E195" s="180">
        <v>40</v>
      </c>
      <c r="F195" s="182">
        <v>5</v>
      </c>
      <c r="G195" s="180"/>
      <c r="H195" s="181"/>
      <c r="I195" s="181">
        <v>40</v>
      </c>
      <c r="J195" s="181"/>
      <c r="K195" s="181"/>
      <c r="L195" s="181"/>
      <c r="M195" s="182"/>
      <c r="N195" s="180"/>
      <c r="O195" s="181"/>
      <c r="P195" s="181"/>
      <c r="Q195" s="182"/>
      <c r="R195" s="180"/>
      <c r="S195" s="181"/>
      <c r="T195" s="181"/>
      <c r="U195" s="182"/>
      <c r="V195" s="180"/>
      <c r="W195" s="181">
        <v>40</v>
      </c>
      <c r="X195" s="181"/>
      <c r="Y195" s="181"/>
      <c r="Z195" s="12"/>
      <c r="AA195" s="12"/>
      <c r="AB195" s="12"/>
      <c r="AC195" s="12"/>
    </row>
    <row r="196" spans="1:29" s="9" customFormat="1" ht="12" customHeight="1" x14ac:dyDescent="0.2">
      <c r="A196" s="210" t="s">
        <v>125</v>
      </c>
      <c r="B196" s="180"/>
      <c r="C196" s="409"/>
      <c r="D196" s="413" t="s">
        <v>29</v>
      </c>
      <c r="E196" s="180">
        <v>40</v>
      </c>
      <c r="F196" s="182">
        <v>4</v>
      </c>
      <c r="G196" s="180"/>
      <c r="H196" s="181"/>
      <c r="I196" s="181">
        <v>40</v>
      </c>
      <c r="J196" s="181"/>
      <c r="K196" s="181"/>
      <c r="L196" s="181"/>
      <c r="M196" s="182"/>
      <c r="N196" s="180"/>
      <c r="O196" s="181"/>
      <c r="P196" s="181"/>
      <c r="Q196" s="182"/>
      <c r="R196" s="180"/>
      <c r="S196" s="181"/>
      <c r="T196" s="181"/>
      <c r="U196" s="182">
        <v>40</v>
      </c>
      <c r="V196" s="180"/>
      <c r="W196" s="181"/>
      <c r="X196" s="181"/>
      <c r="Y196" s="181"/>
      <c r="Z196" s="12"/>
      <c r="AA196" s="12"/>
      <c r="AB196" s="12"/>
      <c r="AC196" s="12"/>
    </row>
    <row r="197" spans="1:29" s="9" customFormat="1" ht="12" customHeight="1" x14ac:dyDescent="0.2">
      <c r="A197" s="210" t="s">
        <v>126</v>
      </c>
      <c r="B197" s="180"/>
      <c r="C197" s="409"/>
      <c r="D197" s="413" t="s">
        <v>29</v>
      </c>
      <c r="E197" s="180">
        <v>30</v>
      </c>
      <c r="F197" s="182">
        <v>3</v>
      </c>
      <c r="G197" s="180"/>
      <c r="H197" s="181"/>
      <c r="I197" s="181">
        <v>30</v>
      </c>
      <c r="J197" s="181"/>
      <c r="K197" s="181"/>
      <c r="L197" s="181"/>
      <c r="M197" s="182"/>
      <c r="N197" s="180"/>
      <c r="O197" s="181"/>
      <c r="P197" s="181"/>
      <c r="Q197" s="182"/>
      <c r="R197" s="180"/>
      <c r="S197" s="181"/>
      <c r="T197" s="181"/>
      <c r="U197" s="182">
        <v>30</v>
      </c>
      <c r="V197" s="180"/>
      <c r="W197" s="181"/>
      <c r="X197" s="181"/>
      <c r="Y197" s="181"/>
      <c r="Z197" s="12"/>
      <c r="AA197" s="12"/>
      <c r="AB197" s="12"/>
      <c r="AC197" s="12"/>
    </row>
    <row r="198" spans="1:29" s="9" customFormat="1" ht="12" customHeight="1" x14ac:dyDescent="0.2">
      <c r="A198" s="210" t="s">
        <v>128</v>
      </c>
      <c r="B198" s="180"/>
      <c r="C198" s="409" t="s">
        <v>29</v>
      </c>
      <c r="D198" s="413"/>
      <c r="E198" s="180">
        <v>30</v>
      </c>
      <c r="F198" s="182">
        <v>4</v>
      </c>
      <c r="G198" s="180"/>
      <c r="H198" s="181"/>
      <c r="I198" s="181">
        <v>30</v>
      </c>
      <c r="J198" s="181"/>
      <c r="K198" s="181"/>
      <c r="L198" s="181"/>
      <c r="M198" s="182"/>
      <c r="N198" s="180"/>
      <c r="O198" s="181"/>
      <c r="P198" s="181"/>
      <c r="Q198" s="182"/>
      <c r="R198" s="180"/>
      <c r="S198" s="181"/>
      <c r="T198" s="181"/>
      <c r="U198" s="182"/>
      <c r="V198" s="180"/>
      <c r="W198" s="181">
        <v>30</v>
      </c>
      <c r="X198" s="181"/>
      <c r="Y198" s="181"/>
      <c r="Z198" s="12"/>
      <c r="AA198" s="12"/>
      <c r="AB198" s="12"/>
      <c r="AC198" s="12"/>
    </row>
    <row r="199" spans="1:29" s="9" customFormat="1" ht="12" customHeight="1" x14ac:dyDescent="0.2">
      <c r="A199" s="608" t="s">
        <v>127</v>
      </c>
      <c r="B199" s="509"/>
      <c r="C199" s="528"/>
      <c r="D199" s="525" t="s">
        <v>30</v>
      </c>
      <c r="E199" s="509">
        <v>50</v>
      </c>
      <c r="F199" s="33">
        <v>1</v>
      </c>
      <c r="G199" s="509">
        <v>20</v>
      </c>
      <c r="H199" s="528"/>
      <c r="I199" s="528">
        <v>30</v>
      </c>
      <c r="J199" s="528"/>
      <c r="K199" s="528"/>
      <c r="L199" s="528"/>
      <c r="M199" s="525"/>
      <c r="N199" s="509"/>
      <c r="O199" s="528"/>
      <c r="P199" s="528"/>
      <c r="Q199" s="525"/>
      <c r="R199" s="509"/>
      <c r="S199" s="528"/>
      <c r="T199" s="528">
        <v>20</v>
      </c>
      <c r="U199" s="525">
        <v>30</v>
      </c>
      <c r="V199" s="509"/>
      <c r="W199" s="528"/>
      <c r="X199" s="528"/>
      <c r="Y199" s="528"/>
      <c r="Z199" s="12"/>
      <c r="AA199" s="12"/>
      <c r="AB199" s="12"/>
      <c r="AC199" s="12"/>
    </row>
    <row r="200" spans="1:29" s="9" customFormat="1" ht="12" customHeight="1" thickBot="1" x14ac:dyDescent="0.25">
      <c r="A200" s="609"/>
      <c r="B200" s="556"/>
      <c r="C200" s="545"/>
      <c r="D200" s="557"/>
      <c r="E200" s="556"/>
      <c r="F200" s="84">
        <v>3</v>
      </c>
      <c r="G200" s="556"/>
      <c r="H200" s="545"/>
      <c r="I200" s="545"/>
      <c r="J200" s="545"/>
      <c r="K200" s="545"/>
      <c r="L200" s="545"/>
      <c r="M200" s="557"/>
      <c r="N200" s="556"/>
      <c r="O200" s="545"/>
      <c r="P200" s="545"/>
      <c r="Q200" s="557"/>
      <c r="R200" s="556"/>
      <c r="S200" s="545"/>
      <c r="T200" s="545"/>
      <c r="U200" s="557"/>
      <c r="V200" s="556"/>
      <c r="W200" s="545"/>
      <c r="X200" s="545"/>
      <c r="Y200" s="545"/>
      <c r="Z200" s="12"/>
      <c r="AA200" s="12"/>
      <c r="AB200" s="12"/>
      <c r="AC200" s="12"/>
    </row>
    <row r="201" spans="1:29" s="9" customFormat="1" ht="12" customHeight="1" x14ac:dyDescent="0.2">
      <c r="A201" s="234" t="s">
        <v>143</v>
      </c>
      <c r="B201" s="235"/>
      <c r="C201" s="236"/>
      <c r="D201" s="237"/>
      <c r="E201" s="235">
        <f>SUM(E175,E179,E182,E184,E187,E194)</f>
        <v>535</v>
      </c>
      <c r="F201" s="237"/>
      <c r="G201" s="235">
        <f>SUM(G179,G182,G184,G187,G194,G175)</f>
        <v>100</v>
      </c>
      <c r="H201" s="248">
        <f>+SUM(H188:H193)</f>
        <v>30</v>
      </c>
      <c r="I201" s="236">
        <f>SUM(I175,I179,I182,I184,I187,I194)</f>
        <v>405</v>
      </c>
      <c r="J201" s="236"/>
      <c r="K201" s="236"/>
      <c r="L201" s="236"/>
      <c r="M201" s="237"/>
      <c r="N201" s="599"/>
      <c r="O201" s="595"/>
      <c r="P201" s="601"/>
      <c r="Q201" s="602"/>
      <c r="R201" s="595">
        <f>SUM(R175:S175,R179:S179,R182:S182,R184:S184,R184:S184,R187:S187,R194:S194)</f>
        <v>170</v>
      </c>
      <c r="S201" s="593"/>
      <c r="T201" s="593">
        <f>SUM(T175:U175,T179:U179,T182:U182,T187:U187,T194:U194)</f>
        <v>220</v>
      </c>
      <c r="U201" s="594"/>
      <c r="V201" s="595">
        <f>SUM(V175:W175,V179:W179,V184:W184,V187:W187,V194:W194)</f>
        <v>130</v>
      </c>
      <c r="W201" s="593"/>
      <c r="X201" s="592">
        <f>SUM(X175:Y175,X179:Y179,X182:Y182,X184:Y184,X187:Y187,X194:Y194)</f>
        <v>15</v>
      </c>
      <c r="Y201" s="592"/>
      <c r="Z201" s="12"/>
      <c r="AA201" s="12"/>
      <c r="AB201" s="12"/>
      <c r="AC201" s="12"/>
    </row>
    <row r="202" spans="1:29" s="9" customFormat="1" ht="12" customHeight="1" thickBot="1" x14ac:dyDescent="0.25">
      <c r="A202" s="471" t="s">
        <v>144</v>
      </c>
      <c r="B202" s="472"/>
      <c r="C202" s="473"/>
      <c r="D202" s="474"/>
      <c r="E202" s="472"/>
      <c r="F202" s="474">
        <f>SUM(F175,F179,F182,F184,F187,F194)</f>
        <v>53</v>
      </c>
      <c r="G202" s="472"/>
      <c r="H202" s="475"/>
      <c r="I202" s="473"/>
      <c r="J202" s="473"/>
      <c r="K202" s="473"/>
      <c r="L202" s="473"/>
      <c r="M202" s="474"/>
      <c r="N202" s="600"/>
      <c r="O202" s="598"/>
      <c r="P202" s="603"/>
      <c r="Q202" s="604"/>
      <c r="R202" s="598">
        <f>SUM(F176:F178,F188,F190,F192:F193)</f>
        <v>15</v>
      </c>
      <c r="S202" s="596"/>
      <c r="T202" s="596">
        <f>SUM(F180:F181,F189,F191,F196:F197,F199:F200)</f>
        <v>21</v>
      </c>
      <c r="U202" s="597"/>
      <c r="V202" s="598">
        <f>SUM(F185:F186,F195,F198)</f>
        <v>15</v>
      </c>
      <c r="W202" s="596"/>
      <c r="X202" s="607">
        <f>SUM(F183)</f>
        <v>2</v>
      </c>
      <c r="Y202" s="607"/>
      <c r="Z202" s="12"/>
      <c r="AA202" s="12"/>
      <c r="AB202" s="12"/>
      <c r="AC202" s="12"/>
    </row>
    <row r="203" spans="1:29" s="9" customFormat="1" ht="12" customHeight="1" thickBot="1" x14ac:dyDescent="0.25">
      <c r="A203" s="467"/>
      <c r="B203" s="468"/>
      <c r="C203" s="468"/>
      <c r="D203" s="468"/>
      <c r="E203" s="468"/>
      <c r="F203" s="468"/>
      <c r="G203" s="468"/>
      <c r="H203" s="469"/>
      <c r="I203" s="468"/>
      <c r="J203" s="468"/>
      <c r="K203" s="468"/>
      <c r="L203" s="468"/>
      <c r="M203" s="468"/>
      <c r="N203" s="468"/>
      <c r="O203" s="468"/>
      <c r="P203" s="468"/>
      <c r="Q203" s="468"/>
      <c r="R203" s="468"/>
      <c r="S203" s="468"/>
      <c r="T203" s="468"/>
      <c r="U203" s="468"/>
      <c r="V203" s="468"/>
      <c r="W203" s="468"/>
      <c r="X203" s="470"/>
      <c r="Y203" s="470"/>
      <c r="Z203" s="12"/>
      <c r="AA203" s="12"/>
      <c r="AB203" s="12"/>
      <c r="AC203" s="12"/>
    </row>
    <row r="204" spans="1:29" s="9" customFormat="1" ht="12" customHeight="1" x14ac:dyDescent="0.2">
      <c r="A204" s="454" t="s">
        <v>161</v>
      </c>
      <c r="B204" s="455"/>
      <c r="C204" s="456"/>
      <c r="D204" s="454"/>
      <c r="E204" s="188">
        <f>SUM(E63,E201)</f>
        <v>1530</v>
      </c>
      <c r="F204" s="191"/>
      <c r="G204" s="188"/>
      <c r="H204" s="187"/>
      <c r="I204" s="187"/>
      <c r="J204" s="187"/>
      <c r="K204" s="187"/>
      <c r="L204" s="187"/>
      <c r="M204" s="191"/>
      <c r="N204" s="498">
        <f>SUM(N63)</f>
        <v>300</v>
      </c>
      <c r="O204" s="477"/>
      <c r="P204" s="477">
        <f>SUM(P63)</f>
        <v>300</v>
      </c>
      <c r="Q204" s="478"/>
      <c r="R204" s="498">
        <f>SUM(R63,R201)</f>
        <v>300</v>
      </c>
      <c r="S204" s="477"/>
      <c r="T204" s="477">
        <f>SUM(T63,T201)</f>
        <v>300</v>
      </c>
      <c r="U204" s="478"/>
      <c r="V204" s="498">
        <f>SUM(V63,V201)</f>
        <v>175</v>
      </c>
      <c r="W204" s="477"/>
      <c r="X204" s="477">
        <f>SUM(X63,X201)</f>
        <v>155</v>
      </c>
      <c r="Y204" s="477"/>
      <c r="Z204" s="12"/>
      <c r="AA204" s="12"/>
      <c r="AB204" s="12"/>
      <c r="AC204" s="12"/>
    </row>
    <row r="205" spans="1:29" s="9" customFormat="1" ht="12" customHeight="1" x14ac:dyDescent="0.2">
      <c r="A205" s="160" t="s">
        <v>200</v>
      </c>
      <c r="B205" s="161"/>
      <c r="C205" s="162"/>
      <c r="D205" s="160"/>
      <c r="E205" s="214">
        <v>150</v>
      </c>
      <c r="F205" s="216"/>
      <c r="G205" s="214"/>
      <c r="H205" s="215"/>
      <c r="I205" s="215"/>
      <c r="J205" s="215"/>
      <c r="K205" s="215"/>
      <c r="L205" s="215"/>
      <c r="M205" s="216"/>
      <c r="N205" s="514"/>
      <c r="O205" s="515"/>
      <c r="P205" s="518"/>
      <c r="Q205" s="519"/>
      <c r="R205" s="514"/>
      <c r="S205" s="515"/>
      <c r="T205" s="518"/>
      <c r="U205" s="519"/>
      <c r="V205" s="514">
        <v>50</v>
      </c>
      <c r="W205" s="515"/>
      <c r="X205" s="518">
        <v>100</v>
      </c>
      <c r="Y205" s="515"/>
      <c r="Z205" s="12"/>
      <c r="AA205" s="12"/>
      <c r="AB205" s="12"/>
      <c r="AC205" s="12"/>
    </row>
    <row r="206" spans="1:29" s="9" customFormat="1" ht="12" customHeight="1" thickBot="1" x14ac:dyDescent="0.25">
      <c r="A206" s="163" t="s">
        <v>156</v>
      </c>
      <c r="B206" s="164"/>
      <c r="C206" s="165"/>
      <c r="D206" s="163"/>
      <c r="E206" s="189"/>
      <c r="F206" s="192">
        <f>SUM(F66,F202)</f>
        <v>170</v>
      </c>
      <c r="G206" s="189"/>
      <c r="H206" s="166"/>
      <c r="I206" s="190"/>
      <c r="J206" s="190"/>
      <c r="K206" s="190"/>
      <c r="L206" s="190"/>
      <c r="M206" s="192"/>
      <c r="N206" s="499">
        <f>SUM(N66)</f>
        <v>30</v>
      </c>
      <c r="O206" s="479"/>
      <c r="P206" s="479">
        <f>SUM(P66)</f>
        <v>30</v>
      </c>
      <c r="Q206" s="480"/>
      <c r="R206" s="499">
        <f>SUM(R66,R202)</f>
        <v>30</v>
      </c>
      <c r="S206" s="479"/>
      <c r="T206" s="479">
        <f>SUM(T66,T202)</f>
        <v>30</v>
      </c>
      <c r="U206" s="480"/>
      <c r="V206" s="499">
        <f>SUM(V66,V202)</f>
        <v>24</v>
      </c>
      <c r="W206" s="479"/>
      <c r="X206" s="497">
        <f>SUM(X66,X202)</f>
        <v>26</v>
      </c>
      <c r="Y206" s="497"/>
      <c r="Z206" s="12"/>
      <c r="AA206" s="12"/>
      <c r="AB206" s="12"/>
      <c r="AC206" s="12"/>
    </row>
    <row r="207" spans="1:29" s="9" customFormat="1" ht="12" customHeight="1" x14ac:dyDescent="0.2">
      <c r="A207" s="99" t="s">
        <v>154</v>
      </c>
      <c r="B207" s="96"/>
      <c r="C207" s="97"/>
      <c r="D207" s="98"/>
      <c r="E207" s="219"/>
      <c r="F207" s="88">
        <f>SUM(F24,F31:F33,F36:F38)</f>
        <v>22</v>
      </c>
      <c r="G207" s="219"/>
      <c r="H207" s="91"/>
      <c r="I207" s="92"/>
      <c r="J207" s="92"/>
      <c r="K207" s="92"/>
      <c r="L207" s="92"/>
      <c r="M207" s="88"/>
      <c r="N207" s="510"/>
      <c r="O207" s="511"/>
      <c r="P207" s="522"/>
      <c r="Q207" s="523"/>
      <c r="R207" s="510"/>
      <c r="S207" s="511"/>
      <c r="T207" s="522"/>
      <c r="U207" s="523"/>
      <c r="V207" s="510"/>
      <c r="W207" s="511"/>
      <c r="X207" s="605"/>
      <c r="Y207" s="606"/>
      <c r="Z207" s="12"/>
      <c r="AA207" s="12"/>
      <c r="AB207" s="12"/>
      <c r="AC207" s="12"/>
    </row>
    <row r="208" spans="1:29" s="9" customFormat="1" ht="12" customHeight="1" thickBot="1" x14ac:dyDescent="0.25">
      <c r="A208" s="95" t="s">
        <v>155</v>
      </c>
      <c r="B208" s="89"/>
      <c r="C208" s="94"/>
      <c r="D208" s="95"/>
      <c r="E208" s="220"/>
      <c r="F208" s="86">
        <f>SUM(F202)</f>
        <v>53</v>
      </c>
      <c r="G208" s="220"/>
      <c r="H208" s="87"/>
      <c r="I208" s="85"/>
      <c r="J208" s="85"/>
      <c r="K208" s="85"/>
      <c r="L208" s="85"/>
      <c r="M208" s="86"/>
      <c r="N208" s="512"/>
      <c r="O208" s="513"/>
      <c r="P208" s="558"/>
      <c r="Q208" s="559"/>
      <c r="R208" s="512"/>
      <c r="S208" s="513"/>
      <c r="T208" s="558"/>
      <c r="U208" s="559"/>
      <c r="V208" s="512"/>
      <c r="W208" s="513"/>
      <c r="X208" s="585"/>
      <c r="Y208" s="586"/>
      <c r="Z208" s="12"/>
      <c r="AA208" s="12"/>
      <c r="AB208" s="12"/>
      <c r="AC208" s="12"/>
    </row>
    <row r="209" spans="1:29" s="11" customFormat="1" ht="12" customHeight="1" thickTop="1" thickBot="1" x14ac:dyDescent="0.25">
      <c r="A209" s="100" t="s">
        <v>159</v>
      </c>
      <c r="B209" s="575"/>
      <c r="C209" s="577"/>
      <c r="D209" s="579"/>
      <c r="E209" s="547">
        <v>90</v>
      </c>
      <c r="F209" s="90">
        <v>4</v>
      </c>
      <c r="G209" s="575">
        <v>30</v>
      </c>
      <c r="H209" s="581"/>
      <c r="I209" s="577">
        <v>60</v>
      </c>
      <c r="J209" s="577"/>
      <c r="K209" s="577"/>
      <c r="L209" s="577"/>
      <c r="M209" s="579"/>
      <c r="N209" s="546"/>
      <c r="O209" s="547"/>
      <c r="P209" s="550"/>
      <c r="Q209" s="551"/>
      <c r="R209" s="546"/>
      <c r="S209" s="547"/>
      <c r="T209" s="550"/>
      <c r="U209" s="551"/>
      <c r="V209" s="546">
        <v>45</v>
      </c>
      <c r="W209" s="547"/>
      <c r="X209" s="587">
        <v>45</v>
      </c>
      <c r="Y209" s="588"/>
      <c r="Z209" s="12"/>
      <c r="AA209" s="12"/>
      <c r="AB209" s="12"/>
      <c r="AC209" s="12"/>
    </row>
    <row r="210" spans="1:29" s="26" customFormat="1" ht="12" customHeight="1" thickTop="1" x14ac:dyDescent="0.2">
      <c r="A210" s="249"/>
      <c r="B210" s="576"/>
      <c r="C210" s="578"/>
      <c r="D210" s="580"/>
      <c r="E210" s="549"/>
      <c r="F210" s="250">
        <v>4</v>
      </c>
      <c r="G210" s="576"/>
      <c r="H210" s="582"/>
      <c r="I210" s="578"/>
      <c r="J210" s="578"/>
      <c r="K210" s="578"/>
      <c r="L210" s="578"/>
      <c r="M210" s="580"/>
      <c r="N210" s="548"/>
      <c r="O210" s="549"/>
      <c r="P210" s="552"/>
      <c r="Q210" s="553"/>
      <c r="R210" s="548"/>
      <c r="S210" s="549"/>
      <c r="T210" s="552"/>
      <c r="U210" s="553"/>
      <c r="V210" s="548"/>
      <c r="W210" s="549"/>
      <c r="X210" s="589"/>
      <c r="Y210" s="590"/>
      <c r="Z210" s="12"/>
      <c r="AA210" s="12"/>
      <c r="AB210" s="12"/>
      <c r="AC210" s="12"/>
    </row>
    <row r="211" spans="1:29" s="26" customFormat="1" ht="12" customHeight="1" x14ac:dyDescent="0.2">
      <c r="A211" s="95" t="s">
        <v>188</v>
      </c>
      <c r="B211" s="445"/>
      <c r="C211" s="85"/>
      <c r="D211" s="86"/>
      <c r="E211" s="445">
        <v>30</v>
      </c>
      <c r="F211" s="86">
        <v>2</v>
      </c>
      <c r="G211" s="445">
        <v>30</v>
      </c>
      <c r="H211" s="476"/>
      <c r="I211" s="85"/>
      <c r="J211" s="85"/>
      <c r="K211" s="85"/>
      <c r="L211" s="85"/>
      <c r="M211" s="86"/>
      <c r="N211" s="444"/>
      <c r="O211" s="445"/>
      <c r="P211" s="440"/>
      <c r="Q211" s="441"/>
      <c r="R211" s="444"/>
      <c r="S211" s="445"/>
      <c r="T211" s="440"/>
      <c r="U211" s="441"/>
      <c r="V211" s="512">
        <v>30</v>
      </c>
      <c r="W211" s="513"/>
      <c r="X211" s="446"/>
      <c r="Y211" s="447"/>
      <c r="Z211" s="12"/>
      <c r="AA211" s="12"/>
      <c r="AB211" s="12"/>
      <c r="AC211" s="12"/>
    </row>
    <row r="212" spans="1:29" s="26" customFormat="1" ht="12" customHeight="1" x14ac:dyDescent="0.2">
      <c r="A212" s="243" t="s">
        <v>157</v>
      </c>
      <c r="B212" s="167"/>
      <c r="C212" s="168"/>
      <c r="D212" s="243"/>
      <c r="E212" s="240">
        <f>SUM(E204,E205,E209:E211)</f>
        <v>1800</v>
      </c>
      <c r="F212" s="242"/>
      <c r="G212" s="240"/>
      <c r="H212" s="159"/>
      <c r="I212" s="241"/>
      <c r="J212" s="241"/>
      <c r="K212" s="241"/>
      <c r="L212" s="241"/>
      <c r="M212" s="242"/>
      <c r="N212" s="514">
        <f>SUM(N204)</f>
        <v>300</v>
      </c>
      <c r="O212" s="515"/>
      <c r="P212" s="518">
        <f>SUM(P204)</f>
        <v>300</v>
      </c>
      <c r="Q212" s="519"/>
      <c r="R212" s="514">
        <f>SUM(R204)</f>
        <v>300</v>
      </c>
      <c r="S212" s="515"/>
      <c r="T212" s="518">
        <f>SUM(T204)</f>
        <v>300</v>
      </c>
      <c r="U212" s="519"/>
      <c r="V212" s="514">
        <f>SUM(V204,V205,V209,V211)</f>
        <v>300</v>
      </c>
      <c r="W212" s="515"/>
      <c r="X212" s="540">
        <f>SUM(X204,X205,X209)</f>
        <v>300</v>
      </c>
      <c r="Y212" s="541"/>
      <c r="Z212" s="12"/>
      <c r="AA212" s="12"/>
      <c r="AB212" s="12"/>
      <c r="AC212" s="12"/>
    </row>
    <row r="213" spans="1:29" s="26" customFormat="1" ht="12" customHeight="1" x14ac:dyDescent="0.2">
      <c r="A213" s="197" t="s">
        <v>158</v>
      </c>
      <c r="B213" s="167"/>
      <c r="C213" s="168"/>
      <c r="D213" s="197"/>
      <c r="E213" s="184"/>
      <c r="F213" s="186">
        <f>SUM(F206,F209:F211)</f>
        <v>180</v>
      </c>
      <c r="G213" s="184"/>
      <c r="H213" s="159"/>
      <c r="I213" s="185"/>
      <c r="J213" s="185"/>
      <c r="K213" s="185"/>
      <c r="L213" s="185"/>
      <c r="M213" s="186"/>
      <c r="N213" s="514">
        <f>SUM(N206)</f>
        <v>30</v>
      </c>
      <c r="O213" s="515"/>
      <c r="P213" s="518">
        <f>SUM(P206)</f>
        <v>30</v>
      </c>
      <c r="Q213" s="519"/>
      <c r="R213" s="514">
        <f>SUM(R206)</f>
        <v>30</v>
      </c>
      <c r="S213" s="515"/>
      <c r="T213" s="518">
        <f>SUM(T206)</f>
        <v>30</v>
      </c>
      <c r="U213" s="519"/>
      <c r="V213" s="514">
        <f>SUM(V206,F209,F211)</f>
        <v>30</v>
      </c>
      <c r="W213" s="515"/>
      <c r="X213" s="540">
        <f>SUM(X206,F210)</f>
        <v>30</v>
      </c>
      <c r="Y213" s="541"/>
      <c r="Z213" s="12"/>
      <c r="AA213" s="12"/>
      <c r="AB213" s="12"/>
      <c r="AC213" s="12"/>
    </row>
    <row r="214" spans="1:29" x14ac:dyDescent="0.2">
      <c r="A214" s="436"/>
    </row>
    <row r="215" spans="1:29" x14ac:dyDescent="0.2">
      <c r="A215" s="625" t="s">
        <v>201</v>
      </c>
      <c r="B215" s="625"/>
      <c r="C215" s="625"/>
      <c r="D215" s="625"/>
      <c r="E215" s="625"/>
      <c r="F215" s="625"/>
      <c r="G215" s="625"/>
      <c r="H215" s="625"/>
      <c r="I215" s="625"/>
      <c r="J215" s="625"/>
      <c r="K215" s="625"/>
      <c r="L215" s="625"/>
      <c r="M215" s="625"/>
      <c r="N215" s="625"/>
      <c r="O215" s="625"/>
      <c r="P215" s="625"/>
      <c r="Q215" s="625"/>
      <c r="R215" s="625"/>
      <c r="S215" s="625"/>
      <c r="T215" s="625"/>
      <c r="U215" s="625"/>
      <c r="V215" s="625"/>
      <c r="W215" s="625"/>
      <c r="X215" s="625"/>
      <c r="Y215" s="625"/>
    </row>
    <row r="216" spans="1:29" x14ac:dyDescent="0.2">
      <c r="A216" s="626" t="s">
        <v>129</v>
      </c>
      <c r="B216" s="626"/>
      <c r="C216" s="626"/>
      <c r="D216" s="626"/>
      <c r="E216" s="626"/>
      <c r="F216" s="626"/>
      <c r="G216" s="626"/>
      <c r="H216" s="626"/>
      <c r="I216" s="626"/>
      <c r="J216" s="626"/>
      <c r="K216" s="626"/>
      <c r="L216" s="626"/>
      <c r="M216" s="626"/>
      <c r="N216" s="626"/>
      <c r="O216" s="626"/>
      <c r="P216" s="626"/>
      <c r="Q216" s="626"/>
      <c r="R216" s="626"/>
      <c r="S216" s="626"/>
      <c r="T216" s="626"/>
      <c r="U216" s="626"/>
      <c r="V216" s="626"/>
      <c r="W216" s="626"/>
      <c r="X216" s="626"/>
      <c r="Y216" s="626"/>
    </row>
    <row r="217" spans="1:29" x14ac:dyDescent="0.2">
      <c r="A217" s="625" t="s">
        <v>130</v>
      </c>
      <c r="B217" s="625"/>
      <c r="C217" s="625"/>
      <c r="D217" s="625"/>
      <c r="E217" s="625"/>
      <c r="F217" s="625"/>
      <c r="G217" s="625"/>
      <c r="H217" s="625"/>
      <c r="I217" s="625"/>
      <c r="J217" s="625"/>
      <c r="K217" s="625"/>
      <c r="L217" s="625"/>
      <c r="M217" s="625"/>
      <c r="N217" s="625"/>
      <c r="O217" s="625"/>
      <c r="P217" s="625"/>
      <c r="Q217" s="625"/>
      <c r="R217" s="625"/>
      <c r="S217" s="625"/>
      <c r="T217" s="625"/>
      <c r="U217" s="625"/>
      <c r="V217" s="625"/>
      <c r="W217" s="625"/>
      <c r="X217" s="625"/>
      <c r="Y217" s="625"/>
    </row>
    <row r="218" spans="1:29" x14ac:dyDescent="0.2">
      <c r="A218" s="625" t="s">
        <v>189</v>
      </c>
      <c r="B218" s="625"/>
      <c r="C218" s="625"/>
      <c r="D218" s="625"/>
      <c r="E218" s="625"/>
      <c r="F218" s="625"/>
      <c r="G218" s="625"/>
      <c r="H218" s="625"/>
      <c r="I218" s="625"/>
      <c r="J218" s="625"/>
      <c r="K218" s="625"/>
      <c r="L218" s="625"/>
      <c r="M218" s="625"/>
      <c r="N218" s="625"/>
      <c r="O218" s="625"/>
      <c r="P218" s="625"/>
      <c r="Q218" s="625"/>
      <c r="R218" s="625"/>
      <c r="S218" s="625"/>
      <c r="T218" s="625"/>
      <c r="U218" s="625"/>
      <c r="V218" s="625"/>
      <c r="W218" s="625"/>
      <c r="X218" s="625"/>
      <c r="Y218" s="625"/>
    </row>
    <row r="219" spans="1:29" x14ac:dyDescent="0.2">
      <c r="A219" s="625" t="s">
        <v>131</v>
      </c>
      <c r="B219" s="625"/>
      <c r="C219" s="625"/>
      <c r="D219" s="625"/>
      <c r="E219" s="625"/>
      <c r="F219" s="625"/>
      <c r="G219" s="625"/>
      <c r="H219" s="625"/>
      <c r="I219" s="625"/>
      <c r="J219" s="625"/>
      <c r="K219" s="625"/>
      <c r="L219" s="625"/>
      <c r="M219" s="625"/>
      <c r="N219" s="625"/>
      <c r="O219" s="625"/>
      <c r="P219" s="625"/>
      <c r="Q219" s="625"/>
      <c r="R219" s="625"/>
      <c r="S219" s="625"/>
      <c r="T219" s="625"/>
      <c r="U219" s="625"/>
      <c r="V219" s="625"/>
      <c r="W219" s="625"/>
      <c r="X219" s="625"/>
      <c r="Y219" s="625"/>
    </row>
    <row r="220" spans="1:29" x14ac:dyDescent="0.2">
      <c r="S220" s="12"/>
    </row>
    <row r="221" spans="1:29" x14ac:dyDescent="0.2">
      <c r="R221" s="12"/>
      <c r="S221" s="12"/>
      <c r="T221" s="12"/>
    </row>
  </sheetData>
  <mergeCells count="706">
    <mergeCell ref="A215:Y215"/>
    <mergeCell ref="E40:E42"/>
    <mergeCell ref="F40:F42"/>
    <mergeCell ref="G40:M40"/>
    <mergeCell ref="V40:Y40"/>
    <mergeCell ref="C41:C42"/>
    <mergeCell ref="D41:D42"/>
    <mergeCell ref="G41:G42"/>
    <mergeCell ref="H41:H42"/>
    <mergeCell ref="I41:J41"/>
    <mergeCell ref="K41:K42"/>
    <mergeCell ref="L41:L42"/>
    <mergeCell ref="M41:M42"/>
    <mergeCell ref="V41:W41"/>
    <mergeCell ref="N40:Q40"/>
    <mergeCell ref="R40:U40"/>
    <mergeCell ref="X162:Y162"/>
    <mergeCell ref="R162:S162"/>
    <mergeCell ref="C40:D40"/>
    <mergeCell ref="U128:U129"/>
    <mergeCell ref="V128:V129"/>
    <mergeCell ref="W128:W129"/>
    <mergeCell ref="X128:X129"/>
    <mergeCell ref="N109:O109"/>
    <mergeCell ref="A6:Y6"/>
    <mergeCell ref="A5:Y5"/>
    <mergeCell ref="A70:Y70"/>
    <mergeCell ref="A69:Y69"/>
    <mergeCell ref="B79:B80"/>
    <mergeCell ref="C79:C80"/>
    <mergeCell ref="D79:D80"/>
    <mergeCell ref="E79:E80"/>
    <mergeCell ref="G79:G80"/>
    <mergeCell ref="H79:H80"/>
    <mergeCell ref="I79:I80"/>
    <mergeCell ref="J79:J80"/>
    <mergeCell ref="K79:K80"/>
    <mergeCell ref="L79:L80"/>
    <mergeCell ref="M79:M80"/>
    <mergeCell ref="N79:N80"/>
    <mergeCell ref="O79:O80"/>
    <mergeCell ref="Y52:Y53"/>
    <mergeCell ref="B36:B38"/>
    <mergeCell ref="C36:C38"/>
    <mergeCell ref="D36:D38"/>
    <mergeCell ref="X52:X53"/>
    <mergeCell ref="A40:A42"/>
    <mergeCell ref="B40:B42"/>
    <mergeCell ref="N108:O108"/>
    <mergeCell ref="P108:Q108"/>
    <mergeCell ref="T108:U108"/>
    <mergeCell ref="V108:W108"/>
    <mergeCell ref="X108:Y108"/>
    <mergeCell ref="G121:G122"/>
    <mergeCell ref="H121:H122"/>
    <mergeCell ref="I121:J121"/>
    <mergeCell ref="K121:K122"/>
    <mergeCell ref="L121:L122"/>
    <mergeCell ref="M121:M122"/>
    <mergeCell ref="N120:Q120"/>
    <mergeCell ref="R120:U120"/>
    <mergeCell ref="X121:Y121"/>
    <mergeCell ref="I112:I113"/>
    <mergeCell ref="J112:J113"/>
    <mergeCell ref="N112:O113"/>
    <mergeCell ref="P115:Q115"/>
    <mergeCell ref="P116:Q116"/>
    <mergeCell ref="T112:U113"/>
    <mergeCell ref="P109:Q109"/>
    <mergeCell ref="N41:O41"/>
    <mergeCell ref="Y128:Y129"/>
    <mergeCell ref="K128:K129"/>
    <mergeCell ref="L128:L129"/>
    <mergeCell ref="M128:M129"/>
    <mergeCell ref="N128:N129"/>
    <mergeCell ref="O128:O129"/>
    <mergeCell ref="P128:P129"/>
    <mergeCell ref="Q128:Q129"/>
    <mergeCell ref="V120:Y120"/>
    <mergeCell ref="N121:O121"/>
    <mergeCell ref="P121:Q121"/>
    <mergeCell ref="R121:S121"/>
    <mergeCell ref="T121:U121"/>
    <mergeCell ref="V121:W121"/>
    <mergeCell ref="X110:Y110"/>
    <mergeCell ref="N110:O110"/>
    <mergeCell ref="P110:Q110"/>
    <mergeCell ref="P111:Q111"/>
    <mergeCell ref="T110:U110"/>
    <mergeCell ref="V110:W110"/>
    <mergeCell ref="K112:K113"/>
    <mergeCell ref="L112:L113"/>
    <mergeCell ref="M112:M113"/>
    <mergeCell ref="B128:B129"/>
    <mergeCell ref="C128:C129"/>
    <mergeCell ref="D128:D129"/>
    <mergeCell ref="E128:E129"/>
    <mergeCell ref="G128:G129"/>
    <mergeCell ref="H128:H129"/>
    <mergeCell ref="I128:I129"/>
    <mergeCell ref="J128:J129"/>
    <mergeCell ref="T128:T129"/>
    <mergeCell ref="N107:O107"/>
    <mergeCell ref="A100:A101"/>
    <mergeCell ref="B100:B101"/>
    <mergeCell ref="C100:C101"/>
    <mergeCell ref="D100:D101"/>
    <mergeCell ref="E100:E101"/>
    <mergeCell ref="G100:G101"/>
    <mergeCell ref="H100:H101"/>
    <mergeCell ref="I100:I101"/>
    <mergeCell ref="J100:J101"/>
    <mergeCell ref="A106:Y106"/>
    <mergeCell ref="R104:S104"/>
    <mergeCell ref="T104:U104"/>
    <mergeCell ref="P107:Q107"/>
    <mergeCell ref="R107:S107"/>
    <mergeCell ref="Y100:Y101"/>
    <mergeCell ref="U79:U80"/>
    <mergeCell ref="V79:V80"/>
    <mergeCell ref="W79:W80"/>
    <mergeCell ref="X79:X80"/>
    <mergeCell ref="Y79:Y80"/>
    <mergeCell ref="R71:U71"/>
    <mergeCell ref="T67:U67"/>
    <mergeCell ref="T72:U72"/>
    <mergeCell ref="V71:Y71"/>
    <mergeCell ref="V72:W72"/>
    <mergeCell ref="X72:Y72"/>
    <mergeCell ref="R72:S72"/>
    <mergeCell ref="V67:W67"/>
    <mergeCell ref="X67:Y67"/>
    <mergeCell ref="R67:S67"/>
    <mergeCell ref="D58:D59"/>
    <mergeCell ref="E58:E59"/>
    <mergeCell ref="V58:V59"/>
    <mergeCell ref="T63:U63"/>
    <mergeCell ref="V63:W63"/>
    <mergeCell ref="X63:Y63"/>
    <mergeCell ref="R66:S66"/>
    <mergeCell ref="T66:U66"/>
    <mergeCell ref="V66:W66"/>
    <mergeCell ref="X66:Y66"/>
    <mergeCell ref="V64:W64"/>
    <mergeCell ref="X64:Y64"/>
    <mergeCell ref="R64:S64"/>
    <mergeCell ref="R58:R59"/>
    <mergeCell ref="T64:U64"/>
    <mergeCell ref="R63:S63"/>
    <mergeCell ref="G58:G59"/>
    <mergeCell ref="H58:H59"/>
    <mergeCell ref="I58:I59"/>
    <mergeCell ref="J58:J59"/>
    <mergeCell ref="N63:O63"/>
    <mergeCell ref="W58:W59"/>
    <mergeCell ref="X58:X59"/>
    <mergeCell ref="Y58:Y59"/>
    <mergeCell ref="V52:V53"/>
    <mergeCell ref="W52:W53"/>
    <mergeCell ref="L58:L59"/>
    <mergeCell ref="M58:M59"/>
    <mergeCell ref="N58:N59"/>
    <mergeCell ref="O58:O59"/>
    <mergeCell ref="A89:A90"/>
    <mergeCell ref="B89:B90"/>
    <mergeCell ref="C89:C90"/>
    <mergeCell ref="D89:D90"/>
    <mergeCell ref="E89:E90"/>
    <mergeCell ref="G89:G90"/>
    <mergeCell ref="H89:H90"/>
    <mergeCell ref="I89:I90"/>
    <mergeCell ref="J89:J90"/>
    <mergeCell ref="A71:A73"/>
    <mergeCell ref="C72:C73"/>
    <mergeCell ref="D72:D73"/>
    <mergeCell ref="G72:G73"/>
    <mergeCell ref="H72:H73"/>
    <mergeCell ref="I72:J72"/>
    <mergeCell ref="A58:A59"/>
    <mergeCell ref="B58:B59"/>
    <mergeCell ref="C58:C59"/>
    <mergeCell ref="A52:A53"/>
    <mergeCell ref="B52:B53"/>
    <mergeCell ref="C52:C53"/>
    <mergeCell ref="D52:D53"/>
    <mergeCell ref="E52:E53"/>
    <mergeCell ref="G52:G53"/>
    <mergeCell ref="H52:H53"/>
    <mergeCell ref="I52:I53"/>
    <mergeCell ref="J52:J53"/>
    <mergeCell ref="K52:K53"/>
    <mergeCell ref="L52:L53"/>
    <mergeCell ref="M52:M53"/>
    <mergeCell ref="N52:N53"/>
    <mergeCell ref="O52:O53"/>
    <mergeCell ref="P52:P53"/>
    <mergeCell ref="Q52:Q53"/>
    <mergeCell ref="R52:R53"/>
    <mergeCell ref="S52:S53"/>
    <mergeCell ref="A36:A38"/>
    <mergeCell ref="V31:V32"/>
    <mergeCell ref="W31:W32"/>
    <mergeCell ref="P31:P32"/>
    <mergeCell ref="Q31:Q32"/>
    <mergeCell ref="R31:R32"/>
    <mergeCell ref="S31:S32"/>
    <mergeCell ref="T31:T32"/>
    <mergeCell ref="U31:U32"/>
    <mergeCell ref="O31:O32"/>
    <mergeCell ref="U36:U38"/>
    <mergeCell ref="V36:V38"/>
    <mergeCell ref="W36:W38"/>
    <mergeCell ref="E31:E32"/>
    <mergeCell ref="G31:G32"/>
    <mergeCell ref="H31:H32"/>
    <mergeCell ref="I31:I32"/>
    <mergeCell ref="J31:J32"/>
    <mergeCell ref="A31:A32"/>
    <mergeCell ref="E36:E38"/>
    <mergeCell ref="G36:G38"/>
    <mergeCell ref="H36:H38"/>
    <mergeCell ref="I36:I38"/>
    <mergeCell ref="J36:J38"/>
    <mergeCell ref="B31:B32"/>
    <mergeCell ref="C31:C32"/>
    <mergeCell ref="D31:D32"/>
    <mergeCell ref="K31:K32"/>
    <mergeCell ref="A1:Y1"/>
    <mergeCell ref="A2:Y2"/>
    <mergeCell ref="A3:Y3"/>
    <mergeCell ref="K8:K9"/>
    <mergeCell ref="L8:L9"/>
    <mergeCell ref="A7:A9"/>
    <mergeCell ref="B7:B9"/>
    <mergeCell ref="C7:D7"/>
    <mergeCell ref="E7:E9"/>
    <mergeCell ref="C8:C9"/>
    <mergeCell ref="D8:D9"/>
    <mergeCell ref="V8:W8"/>
    <mergeCell ref="V7:Y7"/>
    <mergeCell ref="X8:Y8"/>
    <mergeCell ref="G8:G9"/>
    <mergeCell ref="H8:H9"/>
    <mergeCell ref="N7:Q7"/>
    <mergeCell ref="X31:X32"/>
    <mergeCell ref="Y31:Y32"/>
    <mergeCell ref="R7:U7"/>
    <mergeCell ref="T8:U8"/>
    <mergeCell ref="P8:Q8"/>
    <mergeCell ref="F7:F9"/>
    <mergeCell ref="I8:J8"/>
    <mergeCell ref="R8:S8"/>
    <mergeCell ref="M8:M9"/>
    <mergeCell ref="R36:R38"/>
    <mergeCell ref="S36:S38"/>
    <mergeCell ref="T36:T38"/>
    <mergeCell ref="L36:L38"/>
    <mergeCell ref="M36:M38"/>
    <mergeCell ref="N36:N38"/>
    <mergeCell ref="Q36:Q38"/>
    <mergeCell ref="G7:M7"/>
    <mergeCell ref="L31:L32"/>
    <mergeCell ref="M31:M32"/>
    <mergeCell ref="K36:K38"/>
    <mergeCell ref="P36:P38"/>
    <mergeCell ref="T52:T53"/>
    <mergeCell ref="S58:S59"/>
    <mergeCell ref="T58:T59"/>
    <mergeCell ref="U58:U59"/>
    <mergeCell ref="P58:P59"/>
    <mergeCell ref="Q58:Q59"/>
    <mergeCell ref="P41:Q41"/>
    <mergeCell ref="R41:S41"/>
    <mergeCell ref="T41:U41"/>
    <mergeCell ref="U52:U53"/>
    <mergeCell ref="K91:K92"/>
    <mergeCell ref="T89:T90"/>
    <mergeCell ref="T79:T80"/>
    <mergeCell ref="V89:V90"/>
    <mergeCell ref="W89:W90"/>
    <mergeCell ref="X89:X90"/>
    <mergeCell ref="Y89:Y90"/>
    <mergeCell ref="R89:R90"/>
    <mergeCell ref="N8:O8"/>
    <mergeCell ref="N31:N32"/>
    <mergeCell ref="Q79:Q80"/>
    <mergeCell ref="R79:R80"/>
    <mergeCell ref="S79:S80"/>
    <mergeCell ref="N89:N90"/>
    <mergeCell ref="O89:O90"/>
    <mergeCell ref="P89:P90"/>
    <mergeCell ref="Q89:Q90"/>
    <mergeCell ref="N66:O66"/>
    <mergeCell ref="S89:S90"/>
    <mergeCell ref="P63:Q63"/>
    <mergeCell ref="X41:Y41"/>
    <mergeCell ref="X36:X38"/>
    <mergeCell ref="Y36:Y38"/>
    <mergeCell ref="O36:O38"/>
    <mergeCell ref="L89:L90"/>
    <mergeCell ref="L72:L73"/>
    <mergeCell ref="M72:M73"/>
    <mergeCell ref="P72:Q72"/>
    <mergeCell ref="N72:O72"/>
    <mergeCell ref="G71:M71"/>
    <mergeCell ref="K89:K90"/>
    <mergeCell ref="M89:M90"/>
    <mergeCell ref="K72:K73"/>
    <mergeCell ref="P79:P80"/>
    <mergeCell ref="M91:M92"/>
    <mergeCell ref="N91:N92"/>
    <mergeCell ref="O91:O92"/>
    <mergeCell ref="P91:P92"/>
    <mergeCell ref="N64:O64"/>
    <mergeCell ref="P64:Q64"/>
    <mergeCell ref="P66:Q66"/>
    <mergeCell ref="N67:O67"/>
    <mergeCell ref="P67:Q67"/>
    <mergeCell ref="K58:K59"/>
    <mergeCell ref="A217:Y217"/>
    <mergeCell ref="A218:Y218"/>
    <mergeCell ref="A219:Y219"/>
    <mergeCell ref="A216:Y216"/>
    <mergeCell ref="Q91:Q92"/>
    <mergeCell ref="R91:R92"/>
    <mergeCell ref="S91:S92"/>
    <mergeCell ref="A91:A92"/>
    <mergeCell ref="B91:B92"/>
    <mergeCell ref="C91:C92"/>
    <mergeCell ref="D91:D92"/>
    <mergeCell ref="E91:E92"/>
    <mergeCell ref="G91:G92"/>
    <mergeCell ref="H91:H92"/>
    <mergeCell ref="I91:I92"/>
    <mergeCell ref="J91:J92"/>
    <mergeCell ref="R105:S105"/>
    <mergeCell ref="T105:U105"/>
    <mergeCell ref="T190:T191"/>
    <mergeCell ref="U190:U191"/>
    <mergeCell ref="V190:V191"/>
    <mergeCell ref="W180:W181"/>
    <mergeCell ref="R172:U172"/>
    <mergeCell ref="V180:V181"/>
    <mergeCell ref="X180:X181"/>
    <mergeCell ref="Y180:Y181"/>
    <mergeCell ref="B71:B73"/>
    <mergeCell ref="C71:D71"/>
    <mergeCell ref="E71:E73"/>
    <mergeCell ref="F71:F73"/>
    <mergeCell ref="N71:Q71"/>
    <mergeCell ref="K100:K101"/>
    <mergeCell ref="M100:M101"/>
    <mergeCell ref="L100:L101"/>
    <mergeCell ref="N100:N101"/>
    <mergeCell ref="O100:O101"/>
    <mergeCell ref="P100:P101"/>
    <mergeCell ref="Q100:Q101"/>
    <mergeCell ref="R100:R101"/>
    <mergeCell ref="T107:U107"/>
    <mergeCell ref="V107:W107"/>
    <mergeCell ref="X107:Y107"/>
    <mergeCell ref="X109:Y109"/>
    <mergeCell ref="V109:W109"/>
    <mergeCell ref="T109:U109"/>
    <mergeCell ref="R109:S109"/>
    <mergeCell ref="L91:L92"/>
    <mergeCell ref="B190:B191"/>
    <mergeCell ref="B192:B193"/>
    <mergeCell ref="C190:C191"/>
    <mergeCell ref="C192:C193"/>
    <mergeCell ref="D190:D191"/>
    <mergeCell ref="D192:D193"/>
    <mergeCell ref="E190:E191"/>
    <mergeCell ref="E192:E193"/>
    <mergeCell ref="U180:U181"/>
    <mergeCell ref="I180:I181"/>
    <mergeCell ref="J180:J181"/>
    <mergeCell ref="K180:K181"/>
    <mergeCell ref="L180:L181"/>
    <mergeCell ref="M180:M181"/>
    <mergeCell ref="N190:N191"/>
    <mergeCell ref="R190:R191"/>
    <mergeCell ref="S190:S191"/>
    <mergeCell ref="C180:C181"/>
    <mergeCell ref="P180:P181"/>
    <mergeCell ref="I190:I191"/>
    <mergeCell ref="J190:J191"/>
    <mergeCell ref="G192:G193"/>
    <mergeCell ref="H190:H191"/>
    <mergeCell ref="K190:K191"/>
    <mergeCell ref="X202:Y202"/>
    <mergeCell ref="X212:Y212"/>
    <mergeCell ref="X213:Y213"/>
    <mergeCell ref="X206:Y206"/>
    <mergeCell ref="X209:Y210"/>
    <mergeCell ref="Q190:Q191"/>
    <mergeCell ref="A199:A200"/>
    <mergeCell ref="B199:B200"/>
    <mergeCell ref="C199:C200"/>
    <mergeCell ref="D199:D200"/>
    <mergeCell ref="E199:E200"/>
    <mergeCell ref="G199:G200"/>
    <mergeCell ref="H199:H200"/>
    <mergeCell ref="I199:I200"/>
    <mergeCell ref="J199:J200"/>
    <mergeCell ref="K199:K200"/>
    <mergeCell ref="L199:L200"/>
    <mergeCell ref="M199:M200"/>
    <mergeCell ref="N199:N200"/>
    <mergeCell ref="O199:O200"/>
    <mergeCell ref="P199:P200"/>
    <mergeCell ref="Q199:Q200"/>
    <mergeCell ref="A190:A191"/>
    <mergeCell ref="A192:A193"/>
    <mergeCell ref="I209:I210"/>
    <mergeCell ref="J209:J210"/>
    <mergeCell ref="K209:K210"/>
    <mergeCell ref="L209:L210"/>
    <mergeCell ref="M209:M210"/>
    <mergeCell ref="R209:S210"/>
    <mergeCell ref="N212:O212"/>
    <mergeCell ref="X204:Y204"/>
    <mergeCell ref="T213:U213"/>
    <mergeCell ref="T212:U212"/>
    <mergeCell ref="V212:W212"/>
    <mergeCell ref="V213:W213"/>
    <mergeCell ref="T206:U206"/>
    <mergeCell ref="V206:W206"/>
    <mergeCell ref="T209:U210"/>
    <mergeCell ref="V209:W210"/>
    <mergeCell ref="T207:U207"/>
    <mergeCell ref="V207:W207"/>
    <mergeCell ref="X207:Y207"/>
    <mergeCell ref="T208:U208"/>
    <mergeCell ref="V208:W208"/>
    <mergeCell ref="X208:Y208"/>
    <mergeCell ref="V205:W205"/>
    <mergeCell ref="X205:Y205"/>
    <mergeCell ref="P207:Q207"/>
    <mergeCell ref="R207:S207"/>
    <mergeCell ref="N208:O208"/>
    <mergeCell ref="P208:Q208"/>
    <mergeCell ref="R208:S208"/>
    <mergeCell ref="N201:O201"/>
    <mergeCell ref="N202:O202"/>
    <mergeCell ref="P201:Q201"/>
    <mergeCell ref="P202:Q202"/>
    <mergeCell ref="W190:W191"/>
    <mergeCell ref="R213:S213"/>
    <mergeCell ref="N206:O206"/>
    <mergeCell ref="P206:Q206"/>
    <mergeCell ref="R206:S206"/>
    <mergeCell ref="N209:O210"/>
    <mergeCell ref="P209:Q210"/>
    <mergeCell ref="T202:U202"/>
    <mergeCell ref="V202:W202"/>
    <mergeCell ref="T205:U205"/>
    <mergeCell ref="V211:W211"/>
    <mergeCell ref="P212:Q212"/>
    <mergeCell ref="R212:S212"/>
    <mergeCell ref="N213:O213"/>
    <mergeCell ref="P213:Q213"/>
    <mergeCell ref="R199:R200"/>
    <mergeCell ref="S199:S200"/>
    <mergeCell ref="N204:O204"/>
    <mergeCell ref="P204:Q204"/>
    <mergeCell ref="R204:S204"/>
    <mergeCell ref="R202:S202"/>
    <mergeCell ref="N205:O205"/>
    <mergeCell ref="P205:Q205"/>
    <mergeCell ref="R205:S205"/>
    <mergeCell ref="X201:Y201"/>
    <mergeCell ref="T199:T200"/>
    <mergeCell ref="U199:U200"/>
    <mergeCell ref="V199:V200"/>
    <mergeCell ref="W199:W200"/>
    <mergeCell ref="X199:X200"/>
    <mergeCell ref="Y199:Y200"/>
    <mergeCell ref="I192:I193"/>
    <mergeCell ref="J192:J193"/>
    <mergeCell ref="K192:K193"/>
    <mergeCell ref="L192:L193"/>
    <mergeCell ref="M192:M193"/>
    <mergeCell ref="N192:N193"/>
    <mergeCell ref="O192:O193"/>
    <mergeCell ref="P192:P193"/>
    <mergeCell ref="Q192:Q193"/>
    <mergeCell ref="T201:U201"/>
    <mergeCell ref="V201:W201"/>
    <mergeCell ref="X192:X193"/>
    <mergeCell ref="Y192:Y193"/>
    <mergeCell ref="R201:S201"/>
    <mergeCell ref="G153:G154"/>
    <mergeCell ref="H153:H154"/>
    <mergeCell ref="F172:F174"/>
    <mergeCell ref="G172:M172"/>
    <mergeCell ref="G173:G174"/>
    <mergeCell ref="H173:H174"/>
    <mergeCell ref="K173:K174"/>
    <mergeCell ref="A170:Y170"/>
    <mergeCell ref="A171:Y171"/>
    <mergeCell ref="T164:U165"/>
    <mergeCell ref="V164:W165"/>
    <mergeCell ref="X164:Y165"/>
    <mergeCell ref="N167:O167"/>
    <mergeCell ref="P167:Q167"/>
    <mergeCell ref="X163:Y163"/>
    <mergeCell ref="N173:O173"/>
    <mergeCell ref="P173:Q173"/>
    <mergeCell ref="R173:S173"/>
    <mergeCell ref="T173:U173"/>
    <mergeCell ref="V173:W173"/>
    <mergeCell ref="X173:Y173"/>
    <mergeCell ref="N168:O168"/>
    <mergeCell ref="P168:Q168"/>
    <mergeCell ref="A172:A174"/>
    <mergeCell ref="G180:G181"/>
    <mergeCell ref="N180:N181"/>
    <mergeCell ref="X111:Y111"/>
    <mergeCell ref="X115:Y115"/>
    <mergeCell ref="X116:Y116"/>
    <mergeCell ref="V112:W113"/>
    <mergeCell ref="X112:Y113"/>
    <mergeCell ref="T111:U111"/>
    <mergeCell ref="T115:U115"/>
    <mergeCell ref="T116:U116"/>
    <mergeCell ref="V111:W111"/>
    <mergeCell ref="V115:W115"/>
    <mergeCell ref="V116:W116"/>
    <mergeCell ref="V114:W114"/>
    <mergeCell ref="N111:O111"/>
    <mergeCell ref="N115:O115"/>
    <mergeCell ref="N116:O116"/>
    <mergeCell ref="N162:O162"/>
    <mergeCell ref="G164:G165"/>
    <mergeCell ref="H164:H165"/>
    <mergeCell ref="I164:I165"/>
    <mergeCell ref="J164:J165"/>
    <mergeCell ref="P112:Q113"/>
    <mergeCell ref="R112:S113"/>
    <mergeCell ref="B209:B210"/>
    <mergeCell ref="C209:C210"/>
    <mergeCell ref="D209:D210"/>
    <mergeCell ref="N207:O207"/>
    <mergeCell ref="B164:B165"/>
    <mergeCell ref="C164:C165"/>
    <mergeCell ref="D164:D165"/>
    <mergeCell ref="B112:B113"/>
    <mergeCell ref="C112:C113"/>
    <mergeCell ref="D112:D113"/>
    <mergeCell ref="E209:E210"/>
    <mergeCell ref="G209:G210"/>
    <mergeCell ref="H209:H210"/>
    <mergeCell ref="E112:E113"/>
    <mergeCell ref="G112:G113"/>
    <mergeCell ref="H112:H113"/>
    <mergeCell ref="B180:B181"/>
    <mergeCell ref="E164:E165"/>
    <mergeCell ref="K164:K165"/>
    <mergeCell ref="L164:L165"/>
    <mergeCell ref="M164:M165"/>
    <mergeCell ref="N159:O159"/>
    <mergeCell ref="N161:O161"/>
    <mergeCell ref="N157:O157"/>
    <mergeCell ref="D180:D181"/>
    <mergeCell ref="E180:E181"/>
    <mergeCell ref="R156:S156"/>
    <mergeCell ref="T156:U156"/>
    <mergeCell ref="V156:W156"/>
    <mergeCell ref="A118:Y118"/>
    <mergeCell ref="A119:Y119"/>
    <mergeCell ref="R128:R129"/>
    <mergeCell ref="S128:S129"/>
    <mergeCell ref="A120:A122"/>
    <mergeCell ref="B120:B122"/>
    <mergeCell ref="C120:D120"/>
    <mergeCell ref="C121:C122"/>
    <mergeCell ref="D121:D122"/>
    <mergeCell ref="E120:E122"/>
    <mergeCell ref="F120:F122"/>
    <mergeCell ref="G120:M120"/>
    <mergeCell ref="Q180:Q181"/>
    <mergeCell ref="R180:R181"/>
    <mergeCell ref="S180:S181"/>
    <mergeCell ref="T180:T181"/>
    <mergeCell ref="X156:Y156"/>
    <mergeCell ref="O180:O181"/>
    <mergeCell ref="I173:J173"/>
    <mergeCell ref="U91:U92"/>
    <mergeCell ref="V91:V92"/>
    <mergeCell ref="W91:W92"/>
    <mergeCell ref="X91:X92"/>
    <mergeCell ref="Y91:Y92"/>
    <mergeCell ref="S100:S101"/>
    <mergeCell ref="T100:T101"/>
    <mergeCell ref="U100:U101"/>
    <mergeCell ref="V100:V101"/>
    <mergeCell ref="W100:W101"/>
    <mergeCell ref="X100:X101"/>
    <mergeCell ref="T91:T92"/>
    <mergeCell ref="T204:U204"/>
    <mergeCell ref="V204:W204"/>
    <mergeCell ref="H192:H193"/>
    <mergeCell ref="N164:O165"/>
    <mergeCell ref="P164:Q165"/>
    <mergeCell ref="R164:S165"/>
    <mergeCell ref="N160:O160"/>
    <mergeCell ref="P160:Q160"/>
    <mergeCell ref="R160:S160"/>
    <mergeCell ref="H180:H181"/>
    <mergeCell ref="R192:R193"/>
    <mergeCell ref="S192:S193"/>
    <mergeCell ref="T192:T193"/>
    <mergeCell ref="U192:U193"/>
    <mergeCell ref="V192:V193"/>
    <mergeCell ref="W192:W193"/>
    <mergeCell ref="T162:U162"/>
    <mergeCell ref="V162:W162"/>
    <mergeCell ref="N163:O163"/>
    <mergeCell ref="P163:Q163"/>
    <mergeCell ref="R163:S163"/>
    <mergeCell ref="T163:U163"/>
    <mergeCell ref="V163:W163"/>
    <mergeCell ref="V172:Y172"/>
    <mergeCell ref="B172:B174"/>
    <mergeCell ref="C172:D172"/>
    <mergeCell ref="C173:C174"/>
    <mergeCell ref="D173:D174"/>
    <mergeCell ref="E172:E174"/>
    <mergeCell ref="X168:Y168"/>
    <mergeCell ref="V168:W168"/>
    <mergeCell ref="R168:S168"/>
    <mergeCell ref="T168:U168"/>
    <mergeCell ref="N172:Q172"/>
    <mergeCell ref="L190:L191"/>
    <mergeCell ref="M190:M191"/>
    <mergeCell ref="L173:L174"/>
    <mergeCell ref="M173:M174"/>
    <mergeCell ref="O190:O191"/>
    <mergeCell ref="P190:P191"/>
    <mergeCell ref="X190:X191"/>
    <mergeCell ref="Y190:Y191"/>
    <mergeCell ref="N104:O104"/>
    <mergeCell ref="P104:Q104"/>
    <mergeCell ref="N105:O105"/>
    <mergeCell ref="P105:Q105"/>
    <mergeCell ref="V105:W105"/>
    <mergeCell ref="X105:Y105"/>
    <mergeCell ref="V104:W104"/>
    <mergeCell ref="X104:Y104"/>
    <mergeCell ref="Y153:Y154"/>
    <mergeCell ref="V166:W166"/>
    <mergeCell ref="P153:P154"/>
    <mergeCell ref="Q153:Q154"/>
    <mergeCell ref="R153:R154"/>
    <mergeCell ref="S153:S154"/>
    <mergeCell ref="T153:T154"/>
    <mergeCell ref="U153:U154"/>
    <mergeCell ref="A153:A154"/>
    <mergeCell ref="B153:B154"/>
    <mergeCell ref="C153:C154"/>
    <mergeCell ref="D153:D154"/>
    <mergeCell ref="E153:E154"/>
    <mergeCell ref="A4:Y4"/>
    <mergeCell ref="G190:G191"/>
    <mergeCell ref="R110:S110"/>
    <mergeCell ref="R111:S111"/>
    <mergeCell ref="R115:S115"/>
    <mergeCell ref="R116:S116"/>
    <mergeCell ref="R108:S108"/>
    <mergeCell ref="P156:Q156"/>
    <mergeCell ref="T160:U160"/>
    <mergeCell ref="V160:W160"/>
    <mergeCell ref="X160:Y160"/>
    <mergeCell ref="R167:S167"/>
    <mergeCell ref="T167:U167"/>
    <mergeCell ref="V167:W167"/>
    <mergeCell ref="X167:Y167"/>
    <mergeCell ref="P162:Q162"/>
    <mergeCell ref="U89:U90"/>
    <mergeCell ref="V153:V154"/>
    <mergeCell ref="W153:W154"/>
    <mergeCell ref="X153:X154"/>
    <mergeCell ref="R157:S157"/>
    <mergeCell ref="T157:U157"/>
    <mergeCell ref="V157:W157"/>
    <mergeCell ref="X157:Y157"/>
    <mergeCell ref="X159:Y159"/>
    <mergeCell ref="X161:Y161"/>
    <mergeCell ref="V159:W159"/>
    <mergeCell ref="V161:W161"/>
    <mergeCell ref="R159:S159"/>
    <mergeCell ref="R161:S161"/>
    <mergeCell ref="T159:U159"/>
    <mergeCell ref="T161:U161"/>
    <mergeCell ref="P159:Q159"/>
    <mergeCell ref="P161:Q161"/>
    <mergeCell ref="P157:Q157"/>
    <mergeCell ref="I153:I154"/>
    <mergeCell ref="J153:J154"/>
    <mergeCell ref="K153:K154"/>
    <mergeCell ref="L153:L154"/>
    <mergeCell ref="M153:M154"/>
    <mergeCell ref="N153:N154"/>
    <mergeCell ref="O153:O154"/>
    <mergeCell ref="N156:O156"/>
  </mergeCells>
  <phoneticPr fontId="1" type="noConversion"/>
  <pageMargins left="0.6692913385826772" right="0.27559055118110237" top="0.19685039370078741" bottom="0.27559055118110237" header="0" footer="0"/>
  <pageSetup paperSize="9" scale="84" orientation="landscape" verticalDpi="300" r:id="rId1"/>
  <rowBreaks count="5" manualBreakCount="5">
    <brk id="39" max="24" man="1"/>
    <brk id="67" max="24" man="1"/>
    <brk id="116" max="24" man="1"/>
    <brk id="168" max="24" man="1"/>
    <brk id="220" max="24" man="1"/>
  </rowBreaks>
  <ignoredErrors>
    <ignoredError sqref="W194 I194 F194 E57:G57" formulaRange="1"/>
    <ignoredError sqref="F88 T10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pedagogika</vt:lpstr>
      <vt:lpstr>pedagogika!Obszar_wydruku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2016-04-01T13:34:15Z</cp:lastPrinted>
  <dcterms:created xsi:type="dcterms:W3CDTF">1997-02-26T13:46:56Z</dcterms:created>
  <dcterms:modified xsi:type="dcterms:W3CDTF">2016-04-01T17:55:34Z</dcterms:modified>
</cp:coreProperties>
</file>