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INSTYTUT PEDAGOGIKI\DOKUMENTACJE KIERUNKÓW\PEDAGOGIKA\PEDAGOGIKA_od 2021-2022\"/>
    </mc:Choice>
  </mc:AlternateContent>
  <bookViews>
    <workbookView xWindow="0" yWindow="0" windowWidth="19200" windowHeight="7050"/>
  </bookViews>
  <sheets>
    <sheet name="Pedagogika II stopnia ST" sheetId="4" r:id="rId1"/>
  </sheets>
  <definedNames>
    <definedName name="_xlnm.Print_Area" localSheetId="0">'Pedagogika II stopnia ST'!$A$1:$W$129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4" l="1"/>
  <c r="R55" i="4"/>
  <c r="U76" i="4"/>
  <c r="R76" i="4"/>
  <c r="O76" i="4"/>
  <c r="I74" i="4"/>
  <c r="G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F33" i="4" l="1"/>
  <c r="R117" i="4"/>
  <c r="E32" i="4"/>
  <c r="G32" i="4"/>
  <c r="U74" i="4"/>
  <c r="R116" i="4"/>
  <c r="O74" i="4" l="1"/>
  <c r="R74" i="4"/>
  <c r="F116" i="4"/>
  <c r="R118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13" i="4"/>
  <c r="L32" i="4" l="1"/>
  <c r="L113" i="4" s="1"/>
  <c r="O113" i="4"/>
  <c r="U118" i="4"/>
  <c r="U117" i="4"/>
  <c r="O118" i="4"/>
  <c r="O117" i="4"/>
  <c r="G114" i="4"/>
  <c r="R113" i="4"/>
  <c r="G113" i="4" l="1"/>
  <c r="E102" i="4" l="1"/>
  <c r="I110" i="4" l="1"/>
  <c r="E110" i="4"/>
  <c r="I102" i="4"/>
  <c r="I94" i="4"/>
  <c r="I86" i="4"/>
  <c r="F95" i="4"/>
  <c r="F103" i="4"/>
  <c r="F111" i="4"/>
  <c r="E86" i="4"/>
  <c r="E94" i="4"/>
  <c r="I113" i="4" l="1"/>
  <c r="I114" i="4"/>
  <c r="U86" i="4" l="1"/>
  <c r="U113" i="4" s="1"/>
  <c r="L117" i="4" l="1"/>
  <c r="F87" i="4"/>
  <c r="F118" i="4" l="1"/>
  <c r="F117" i="4"/>
  <c r="E113" i="4"/>
</calcChain>
</file>

<file path=xl/sharedStrings.xml><?xml version="1.0" encoding="utf-8"?>
<sst xmlns="http://schemas.openxmlformats.org/spreadsheetml/2006/main" count="369" uniqueCount="197">
  <si>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</si>
  <si>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</si>
  <si>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</si>
  <si>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</si>
  <si>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</si>
  <si>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</si>
  <si>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</si>
  <si>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</si>
  <si>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</si>
  <si>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</si>
  <si>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</si>
  <si>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</si>
  <si>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</si>
  <si>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</si>
  <si>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</si>
  <si>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</si>
  <si>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</si>
  <si>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</si>
  <si>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</si>
  <si>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</si>
  <si>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</si>
  <si>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</si>
  <si>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</si>
  <si>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</si>
  <si>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</si>
  <si>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</si>
  <si>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</si>
  <si>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</si>
  <si>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</si>
  <si>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</si>
  <si>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</si>
  <si>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</si>
  <si>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</si>
  <si>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</si>
  <si>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</si>
  <si>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</si>
  <si>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</si>
  <si>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</si>
  <si>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</si>
  <si>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</si>
  <si>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</si>
  <si>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</si>
  <si>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</si>
  <si>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</si>
  <si>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</si>
  <si>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</si>
  <si>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</si>
  <si>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</si>
  <si>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</si>
  <si>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</si>
  <si>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</si>
  <si>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</si>
  <si>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</si>
  <si>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</si>
  <si>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</si>
  <si>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</si>
  <si>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</si>
  <si>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</si>
  <si>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</si>
  <si>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</si>
  <si>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</si>
  <si>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</si>
  <si>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</si>
  <si>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</si>
  <si>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</si>
  <si>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</si>
  <si>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</si>
  <si>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</si>
  <si>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</si>
  <si>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</si>
  <si>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</si>
  <si>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</si>
  <si>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</si>
  <si>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</si>
  <si>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</si>
  <si>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</si>
  <si>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</si>
  <si>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</si>
  <si>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</si>
  <si>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</si>
  <si>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</si>
  <si>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</si>
  <si>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</si>
  <si>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</si>
  <si>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</si>
  <si>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</si>
  <si>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</si>
  <si>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</si>
  <si>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</si>
  <si>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</si>
  <si>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</si>
  <si>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</si>
  <si>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</si>
  <si>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</si>
  <si>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</si>
  <si>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</si>
  <si>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</si>
  <si>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</si>
  <si>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</si>
  <si>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</si>
  <si>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</si>
  <si>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</si>
  <si>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</si>
  <si>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</si>
  <si>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</si>
  <si>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</si>
  <si>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</si>
  <si>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</si>
  <si>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</si>
  <si>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</si>
  <si>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</si>
  <si>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</si>
  <si>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</si>
  <si>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</si>
  <si>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</si>
  <si>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</si>
  <si>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</si>
  <si>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</si>
  <si>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</si>
  <si>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</si>
  <si>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</si>
  <si>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</si>
  <si>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</si>
  <si>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</si>
  <si>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</si>
  <si>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</si>
  <si>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</si>
  <si>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</si>
  <si>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</si>
  <si>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</si>
  <si>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</si>
  <si>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</si>
  <si>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</si>
  <si>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</si>
  <si>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</si>
  <si>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</si>
  <si>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</si>
  <si>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</si>
  <si>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</si>
  <si>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</si>
  <si>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</si>
  <si>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</si>
  <si>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</si>
  <si>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</si>
  <si>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</si>
  <si>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</si>
  <si>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</si>
  <si>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</si>
  <si>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</si>
  <si>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</si>
  <si>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</si>
  <si>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</si>
  <si>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</si>
  <si>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</si>
  <si>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</si>
  <si>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</si>
  <si>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</si>
  <si>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</si>
  <si>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</si>
  <si>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</si>
  <si>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</si>
  <si>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</si>
  <si>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</si>
  <si>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</si>
  <si>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</si>
  <si>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</si>
  <si>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</si>
  <si>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</si>
  <si>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</si>
  <si>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</si>
  <si>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</si>
  <si>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</si>
  <si>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</si>
  <si>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</si>
  <si>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</si>
  <si>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</si>
  <si>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</si>
  <si>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</si>
  <si>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</si>
  <si>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</si>
  <si>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</si>
  <si>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</si>
  <si>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</si>
  <si>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</si>
  <si>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</si>
  <si>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</si>
  <si>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NIESTACJONARNE STUDIA II STOPNIA, profil OGÓLNOAKADEMICKI</t>
  </si>
  <si>
    <t>E,Zo</t>
  </si>
  <si>
    <t>A: Przygotowanie merytoryczne - cz.1: podstawy teoretyczne (1) - rozszerzenie</t>
  </si>
  <si>
    <t>G: Moduł sprawnościowy - rozszerzenie</t>
  </si>
  <si>
    <t>A: Przygotowanie merytoryczne - cz. 2: moduł badawczy - rozszerzenie</t>
  </si>
  <si>
    <t>A: Przygotowanie merytoryczne - cz. 3: podstawy teoretyczne (2) - rozszerzenie</t>
  </si>
  <si>
    <t>2. W przypadku liczby kandydatów przekraczającej liczbę miejsc na danym module fakultatywnym, kryterium wyboru stanowi średnia ocen ze wszystkich zaliczeń i egzaminów, uzyskana po I semestrze studiów.</t>
  </si>
  <si>
    <t>* Z corocznie ukatualnianej oferty studenci wybierają jeden 20-godzinny wykład na innym kierunku</t>
  </si>
  <si>
    <r>
      <t xml:space="preserve">Kierunek: PEDAGOGIKA - PLAN STUDIÓW OD ROKU AKADEMICKIEGO 2021-2022                                     </t>
    </r>
    <r>
      <rPr>
        <b/>
        <sz val="9"/>
        <color rgb="FFFF0000"/>
        <rFont val="Arial CE"/>
        <charset val="238"/>
      </rPr>
      <t xml:space="preserve"> </t>
    </r>
  </si>
  <si>
    <t>rok I   2021/22</t>
  </si>
  <si>
    <t>rok II  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</si>
</sst>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0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5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0"/>
  <sheetViews>
    <sheetView tabSelected="1" view="pageBreakPreview" zoomScaleNormal="100" zoomScaleSheetLayoutView="100" workbookViewId="0">
      <selection activeCell="L77" sqref="L77:Q77"/>
    </sheetView>
  </sheetViews>
  <sheetFormatPr defaultColWidth="9.1796875" defaultRowHeight="10" x14ac:dyDescent="0.2"/>
  <cols>
    <col min="1" max="1" width="56.26953125" style="4" customWidth="1"/>
    <col min="2" max="2" width="6" style="2" customWidth="1"/>
    <col min="3" max="3" width="7.453125" style="2" customWidth="1"/>
    <col min="4" max="4" width="5.1796875" style="2" customWidth="1"/>
    <col min="5" max="5" width="4.54296875" style="2" customWidth="1"/>
    <col min="6" max="6" width="4.1796875" style="2" customWidth="1"/>
    <col min="7" max="11" width="3.7265625" style="3" customWidth="1"/>
    <col min="12" max="21" width="4.26953125" style="17" customWidth="1"/>
    <col min="22" max="22" width="4" style="17" customWidth="1"/>
    <col min="23" max="23" width="4.81640625" style="21" customWidth="1"/>
    <col min="24" max="26" width="9.1796875" style="21"/>
    <col min="27" max="16384" width="9.1796875" style="2"/>
  </cols>
  <sheetData>
    <row r="1" spans="1:26" ht="11.5" x14ac:dyDescent="0.2">
      <c r="A1" s="452" t="s">
        <v>194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  <c r="U1" s="452"/>
      <c r="V1" s="452"/>
      <c r="W1" s="452"/>
    </row>
    <row r="2" spans="1:26" ht="12" customHeight="1" x14ac:dyDescent="0.25">
      <c r="A2" s="453" t="s">
        <v>186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6" ht="12.75" customHeight="1" x14ac:dyDescent="0.25">
      <c r="A3" s="454" t="s">
        <v>135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5" customHeight="1" thickBot="1" x14ac:dyDescent="0.25">
      <c r="A5" s="147" t="s">
        <v>81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" customHeight="1" x14ac:dyDescent="0.25">
      <c r="A6" s="459" t="s">
        <v>20</v>
      </c>
      <c r="B6" s="461"/>
      <c r="C6" s="464" t="s">
        <v>0</v>
      </c>
      <c r="D6" s="465"/>
      <c r="E6" s="466" t="s">
        <v>12</v>
      </c>
      <c r="F6" s="455" t="s">
        <v>1</v>
      </c>
      <c r="G6" s="432" t="s">
        <v>2</v>
      </c>
      <c r="H6" s="433"/>
      <c r="I6" s="433"/>
      <c r="J6" s="433"/>
      <c r="K6" s="458"/>
      <c r="L6" s="433" t="s">
        <v>195</v>
      </c>
      <c r="M6" s="433"/>
      <c r="N6" s="433"/>
      <c r="O6" s="433"/>
      <c r="P6" s="433"/>
      <c r="Q6" s="433"/>
      <c r="R6" s="432" t="s">
        <v>196</v>
      </c>
      <c r="S6" s="433"/>
      <c r="T6" s="433"/>
      <c r="U6" s="433"/>
      <c r="V6" s="433"/>
      <c r="W6" s="434"/>
      <c r="X6" s="24"/>
      <c r="Y6" s="24"/>
      <c r="Z6" s="24"/>
    </row>
    <row r="7" spans="1:26" s="1" customFormat="1" ht="10.5" x14ac:dyDescent="0.25">
      <c r="A7" s="459"/>
      <c r="B7" s="462"/>
      <c r="C7" s="395" t="s">
        <v>147</v>
      </c>
      <c r="D7" s="397" t="s">
        <v>7</v>
      </c>
      <c r="E7" s="467"/>
      <c r="F7" s="456"/>
      <c r="G7" s="399" t="s">
        <v>3</v>
      </c>
      <c r="H7" s="401" t="s">
        <v>4</v>
      </c>
      <c r="I7" s="403" t="s">
        <v>5</v>
      </c>
      <c r="J7" s="401" t="s">
        <v>49</v>
      </c>
      <c r="K7" s="405" t="s">
        <v>6</v>
      </c>
      <c r="L7" s="407" t="s">
        <v>8</v>
      </c>
      <c r="M7" s="407"/>
      <c r="N7" s="408"/>
      <c r="O7" s="407" t="s">
        <v>9</v>
      </c>
      <c r="P7" s="407"/>
      <c r="Q7" s="409"/>
      <c r="R7" s="410" t="s">
        <v>10</v>
      </c>
      <c r="S7" s="407"/>
      <c r="T7" s="408"/>
      <c r="U7" s="407" t="s">
        <v>11</v>
      </c>
      <c r="V7" s="407"/>
      <c r="W7" s="408"/>
      <c r="X7" s="24"/>
      <c r="Y7" s="24"/>
      <c r="Z7" s="24"/>
    </row>
    <row r="8" spans="1:26" s="1" customFormat="1" ht="12" customHeight="1" thickBot="1" x14ac:dyDescent="0.3">
      <c r="A8" s="460"/>
      <c r="B8" s="463"/>
      <c r="C8" s="396"/>
      <c r="D8" s="398"/>
      <c r="E8" s="468"/>
      <c r="F8" s="457"/>
      <c r="G8" s="400"/>
      <c r="H8" s="402"/>
      <c r="I8" s="404"/>
      <c r="J8" s="402"/>
      <c r="K8" s="406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50</v>
      </c>
      <c r="X8" s="24"/>
      <c r="Y8" s="24"/>
      <c r="Z8" s="24"/>
    </row>
    <row r="9" spans="1:26" s="8" customFormat="1" ht="25" customHeight="1" x14ac:dyDescent="0.25">
      <c r="A9" s="274" t="s">
        <v>188</v>
      </c>
      <c r="B9" s="264"/>
      <c r="C9" s="38" t="s">
        <v>143</v>
      </c>
      <c r="D9" s="40"/>
      <c r="E9" s="38">
        <f>E10+E11+E12+E14+E13</f>
        <v>100</v>
      </c>
      <c r="F9" s="40">
        <f>F10+F11+F12+F14++F13</f>
        <v>14</v>
      </c>
      <c r="G9" s="38">
        <f>G10+G11+G12+G14+G13</f>
        <v>100</v>
      </c>
      <c r="H9" s="39"/>
      <c r="I9" s="39"/>
      <c r="J9" s="39"/>
      <c r="K9" s="40"/>
      <c r="L9" s="38">
        <f>L10+L11+L12+L14+L13</f>
        <v>100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" customHeight="1" x14ac:dyDescent="0.25">
      <c r="A10" s="275" t="s">
        <v>17</v>
      </c>
      <c r="B10" s="265" t="s">
        <v>27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" customHeight="1" x14ac:dyDescent="0.25">
      <c r="A11" s="276" t="s">
        <v>18</v>
      </c>
      <c r="B11" s="265" t="s">
        <v>26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" customHeight="1" x14ac:dyDescent="0.25">
      <c r="A12" s="276" t="s">
        <v>16</v>
      </c>
      <c r="B12" s="265" t="s">
        <v>28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" customHeight="1" x14ac:dyDescent="0.25">
      <c r="A13" s="324" t="s">
        <v>45</v>
      </c>
      <c r="B13" s="325" t="s">
        <v>75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1"/>
      <c r="N13" s="332"/>
      <c r="O13" s="27"/>
      <c r="P13" s="333"/>
      <c r="Q13" s="334"/>
      <c r="R13" s="335"/>
      <c r="S13" s="331"/>
      <c r="T13" s="336"/>
      <c r="U13" s="335"/>
      <c r="V13" s="333"/>
      <c r="W13" s="159"/>
      <c r="X13" s="22"/>
      <c r="Y13" s="22"/>
      <c r="Z13" s="22"/>
    </row>
    <row r="14" spans="1:26" s="8" customFormat="1" ht="13" customHeight="1" thickBot="1" x14ac:dyDescent="0.3">
      <c r="A14" s="324" t="s">
        <v>22</v>
      </c>
      <c r="B14" s="325" t="s">
        <v>71</v>
      </c>
      <c r="C14" s="15" t="s">
        <v>15</v>
      </c>
      <c r="D14" s="104"/>
      <c r="E14" s="15">
        <v>20</v>
      </c>
      <c r="F14" s="104">
        <v>3</v>
      </c>
      <c r="G14" s="15">
        <v>20</v>
      </c>
      <c r="H14" s="82"/>
      <c r="I14" s="82"/>
      <c r="J14" s="82"/>
      <c r="K14" s="104"/>
      <c r="L14" s="27">
        <v>20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" customHeight="1" x14ac:dyDescent="0.25">
      <c r="A15" s="282" t="s">
        <v>158</v>
      </c>
      <c r="B15" s="337"/>
      <c r="C15" s="338" t="s">
        <v>14</v>
      </c>
      <c r="D15" s="339" t="s">
        <v>187</v>
      </c>
      <c r="E15" s="338">
        <f>E16+E17+E18</f>
        <v>70</v>
      </c>
      <c r="F15" s="339">
        <f>F16+F17+F18</f>
        <v>10</v>
      </c>
      <c r="G15" s="338">
        <f>G16+G17+G18</f>
        <v>70</v>
      </c>
      <c r="H15" s="340"/>
      <c r="I15" s="340"/>
      <c r="J15" s="340"/>
      <c r="K15" s="339"/>
      <c r="L15" s="338">
        <f>L16+L17+L18</f>
        <v>30</v>
      </c>
      <c r="M15" s="340"/>
      <c r="N15" s="341"/>
      <c r="O15" s="338">
        <f>O16+O17+O18</f>
        <v>40</v>
      </c>
      <c r="P15" s="342"/>
      <c r="Q15" s="339"/>
      <c r="R15" s="338"/>
      <c r="S15" s="340"/>
      <c r="T15" s="341"/>
      <c r="U15" s="338"/>
      <c r="V15" s="342"/>
      <c r="W15" s="343"/>
      <c r="X15" s="22"/>
      <c r="Y15" s="22"/>
      <c r="Z15" s="22"/>
    </row>
    <row r="16" spans="1:26" s="8" customFormat="1" ht="13" customHeight="1" x14ac:dyDescent="0.25">
      <c r="A16" s="275" t="s">
        <v>23</v>
      </c>
      <c r="B16" s="265" t="s">
        <v>29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" customHeight="1" x14ac:dyDescent="0.25">
      <c r="A17" s="275" t="s">
        <v>19</v>
      </c>
      <c r="B17" s="265" t="s">
        <v>72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" customHeight="1" thickBot="1" x14ac:dyDescent="0.3">
      <c r="A18" s="277" t="s">
        <v>24</v>
      </c>
      <c r="B18" s="266" t="s">
        <v>74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1"/>
      <c r="N18" s="332"/>
      <c r="O18" s="27">
        <v>20</v>
      </c>
      <c r="P18" s="333"/>
      <c r="Q18" s="334"/>
      <c r="R18" s="335"/>
      <c r="S18" s="331"/>
      <c r="T18" s="336"/>
      <c r="U18" s="335"/>
      <c r="V18" s="333"/>
      <c r="W18" s="159"/>
      <c r="X18" s="22"/>
      <c r="Y18" s="22"/>
      <c r="Z18" s="22"/>
    </row>
    <row r="19" spans="1:26" s="8" customFormat="1" ht="13" customHeight="1" x14ac:dyDescent="0.25">
      <c r="A19" s="282" t="s">
        <v>157</v>
      </c>
      <c r="B19" s="337"/>
      <c r="C19" s="338"/>
      <c r="D19" s="339" t="s">
        <v>14</v>
      </c>
      <c r="E19" s="338">
        <f>E20</f>
        <v>30</v>
      </c>
      <c r="F19" s="339">
        <f>F20</f>
        <v>4</v>
      </c>
      <c r="G19" s="338">
        <f>G20</f>
        <v>30</v>
      </c>
      <c r="H19" s="340"/>
      <c r="I19" s="340"/>
      <c r="J19" s="340"/>
      <c r="K19" s="339"/>
      <c r="L19" s="338"/>
      <c r="M19" s="340"/>
      <c r="N19" s="341"/>
      <c r="O19" s="338">
        <f>O20</f>
        <v>30</v>
      </c>
      <c r="P19" s="342"/>
      <c r="Q19" s="339"/>
      <c r="R19" s="338"/>
      <c r="S19" s="340"/>
      <c r="T19" s="341"/>
      <c r="U19" s="338"/>
      <c r="V19" s="342"/>
      <c r="W19" s="343"/>
      <c r="X19" s="22"/>
      <c r="Y19" s="22"/>
      <c r="Z19" s="22"/>
    </row>
    <row r="20" spans="1:26" s="8" customFormat="1" ht="13" customHeight="1" thickBot="1" x14ac:dyDescent="0.3">
      <c r="A20" s="277" t="s">
        <v>61</v>
      </c>
      <c r="B20" s="266" t="s">
        <v>73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1"/>
      <c r="N20" s="332"/>
      <c r="O20" s="27">
        <v>30</v>
      </c>
      <c r="P20" s="333"/>
      <c r="Q20" s="334"/>
      <c r="R20" s="335"/>
      <c r="S20" s="331"/>
      <c r="T20" s="336"/>
      <c r="U20" s="335"/>
      <c r="V20" s="333"/>
      <c r="W20" s="159"/>
      <c r="X20" s="22"/>
      <c r="Y20" s="22"/>
      <c r="Z20" s="22"/>
    </row>
    <row r="21" spans="1:26" s="206" customFormat="1" ht="13" customHeight="1" thickBot="1" x14ac:dyDescent="0.3">
      <c r="A21" s="270" t="s">
        <v>189</v>
      </c>
      <c r="B21" s="260" t="s">
        <v>80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" customHeight="1" thickBot="1" x14ac:dyDescent="0.3">
      <c r="A22" s="326" t="s">
        <v>167</v>
      </c>
      <c r="B22" s="327" t="s">
        <v>80</v>
      </c>
      <c r="C22" s="371"/>
      <c r="D22" s="328" t="s">
        <v>15</v>
      </c>
      <c r="E22" s="371">
        <v>30</v>
      </c>
      <c r="F22" s="328">
        <v>2</v>
      </c>
      <c r="G22" s="371"/>
      <c r="H22" s="372"/>
      <c r="I22" s="372">
        <v>30</v>
      </c>
      <c r="J22" s="372"/>
      <c r="K22" s="329"/>
      <c r="L22" s="373"/>
      <c r="M22" s="330"/>
      <c r="N22" s="374"/>
      <c r="O22" s="375"/>
      <c r="P22" s="330">
        <v>30</v>
      </c>
      <c r="Q22" s="376"/>
      <c r="R22" s="373"/>
      <c r="S22" s="330"/>
      <c r="T22" s="374"/>
      <c r="U22" s="375"/>
      <c r="V22" s="330"/>
      <c r="W22" s="377"/>
      <c r="X22" s="22"/>
      <c r="Y22" s="22"/>
      <c r="Z22" s="22"/>
    </row>
    <row r="23" spans="1:26" s="206" customFormat="1" ht="25" customHeight="1" x14ac:dyDescent="0.25">
      <c r="A23" s="282" t="s">
        <v>190</v>
      </c>
      <c r="B23" s="337"/>
      <c r="C23" s="338" t="s">
        <v>145</v>
      </c>
      <c r="D23" s="339" t="s">
        <v>84</v>
      </c>
      <c r="E23" s="338">
        <f>E24+E25+E26+E27+E28+E29+E30</f>
        <v>160</v>
      </c>
      <c r="F23" s="339">
        <f>F24+F25+F26+F27+F28+F29+F30</f>
        <v>29</v>
      </c>
      <c r="G23" s="344">
        <f>G24</f>
        <v>20</v>
      </c>
      <c r="H23" s="340"/>
      <c r="I23" s="340">
        <f>I25+I26</f>
        <v>20</v>
      </c>
      <c r="J23" s="340"/>
      <c r="K23" s="339">
        <f>K27+K28+K29+K30</f>
        <v>120</v>
      </c>
      <c r="L23" s="338">
        <f>L24</f>
        <v>20</v>
      </c>
      <c r="M23" s="340">
        <f>M25+M26</f>
        <v>20</v>
      </c>
      <c r="N23" s="341">
        <f>N27</f>
        <v>30</v>
      </c>
      <c r="O23" s="338"/>
      <c r="P23" s="342"/>
      <c r="Q23" s="339">
        <f>Q28</f>
        <v>30</v>
      </c>
      <c r="R23" s="338"/>
      <c r="S23" s="340"/>
      <c r="T23" s="341">
        <f>T29</f>
        <v>30</v>
      </c>
      <c r="U23" s="338"/>
      <c r="V23" s="342"/>
      <c r="W23" s="345">
        <f>W30</f>
        <v>30</v>
      </c>
      <c r="X23" s="22"/>
      <c r="Y23" s="22"/>
      <c r="Z23" s="22"/>
    </row>
    <row r="24" spans="1:26" s="206" customFormat="1" ht="13" customHeight="1" x14ac:dyDescent="0.25">
      <c r="A24" s="279" t="s">
        <v>21</v>
      </c>
      <c r="B24" s="266" t="s">
        <v>76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" customHeight="1" x14ac:dyDescent="0.25">
      <c r="A25" s="275" t="s">
        <v>140</v>
      </c>
      <c r="B25" s="265" t="s">
        <v>77</v>
      </c>
      <c r="C25" s="87" t="s">
        <v>15</v>
      </c>
      <c r="D25" s="7"/>
      <c r="E25" s="87">
        <v>10</v>
      </c>
      <c r="F25" s="7">
        <v>3</v>
      </c>
      <c r="G25" s="87"/>
      <c r="H25" s="5"/>
      <c r="I25" s="5">
        <v>10</v>
      </c>
      <c r="J25" s="5"/>
      <c r="K25" s="53"/>
      <c r="L25" s="88"/>
      <c r="M25" s="19">
        <v>10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" customHeight="1" x14ac:dyDescent="0.25">
      <c r="A26" s="277" t="s">
        <v>44</v>
      </c>
      <c r="B26" s="268" t="s">
        <v>78</v>
      </c>
      <c r="C26" s="84" t="s">
        <v>15</v>
      </c>
      <c r="D26" s="104"/>
      <c r="E26" s="84">
        <v>10</v>
      </c>
      <c r="F26" s="104">
        <v>3</v>
      </c>
      <c r="G26" s="84"/>
      <c r="H26" s="82"/>
      <c r="I26" s="82">
        <v>10</v>
      </c>
      <c r="J26" s="82"/>
      <c r="K26" s="83"/>
      <c r="L26" s="85"/>
      <c r="M26" s="86">
        <v>10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" customHeight="1" x14ac:dyDescent="0.25">
      <c r="A27" s="483" t="s">
        <v>25</v>
      </c>
      <c r="B27" s="486" t="s">
        <v>79</v>
      </c>
      <c r="C27" s="6" t="s">
        <v>30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" customHeight="1" x14ac:dyDescent="0.25">
      <c r="A28" s="484"/>
      <c r="B28" s="487"/>
      <c r="C28" s="42"/>
      <c r="D28" s="105" t="s">
        <v>30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" customHeight="1" x14ac:dyDescent="0.25">
      <c r="A29" s="484"/>
      <c r="B29" s="487"/>
      <c r="C29" s="6" t="s">
        <v>30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" customHeight="1" thickBot="1" x14ac:dyDescent="0.3">
      <c r="A30" s="485"/>
      <c r="B30" s="488"/>
      <c r="C30" s="108"/>
      <c r="D30" s="107" t="s">
        <v>30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" customHeight="1" thickBot="1" x14ac:dyDescent="0.3">
      <c r="A31" s="270" t="s">
        <v>168</v>
      </c>
      <c r="B31" s="260" t="s">
        <v>82</v>
      </c>
      <c r="C31" s="125"/>
      <c r="D31" s="118" t="s">
        <v>30</v>
      </c>
      <c r="E31" s="126">
        <v>20</v>
      </c>
      <c r="F31" s="118">
        <v>2</v>
      </c>
      <c r="G31" s="126">
        <v>20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20</v>
      </c>
      <c r="V31" s="127"/>
      <c r="W31" s="208"/>
      <c r="X31" s="209"/>
      <c r="Y31" s="209"/>
      <c r="Z31" s="209"/>
    </row>
    <row r="32" spans="1:26" s="210" customFormat="1" ht="13" customHeight="1" x14ac:dyDescent="0.25">
      <c r="A32" s="271" t="s">
        <v>110</v>
      </c>
      <c r="B32" s="261"/>
      <c r="C32" s="164"/>
      <c r="D32" s="165"/>
      <c r="E32" s="164">
        <f>E9+E15+E19+E23+E21+E31</f>
        <v>410</v>
      </c>
      <c r="F32" s="165"/>
      <c r="G32" s="164">
        <f>G9+G15+G19+G23+G31</f>
        <v>240</v>
      </c>
      <c r="H32" s="164"/>
      <c r="I32" s="164">
        <f>I23+I21</f>
        <v>50</v>
      </c>
      <c r="J32" s="164"/>
      <c r="K32" s="166">
        <f>K23</f>
        <v>120</v>
      </c>
      <c r="L32" s="500">
        <f>L9:N9+L15+L23+M23+N23</f>
        <v>200</v>
      </c>
      <c r="M32" s="492"/>
      <c r="N32" s="493"/>
      <c r="O32" s="436">
        <f>O9:Q9+Q23+P21+O31+O15+O19</f>
        <v>130</v>
      </c>
      <c r="P32" s="436"/>
      <c r="Q32" s="501"/>
      <c r="R32" s="500">
        <f>T23</f>
        <v>30</v>
      </c>
      <c r="S32" s="492"/>
      <c r="T32" s="493"/>
      <c r="U32" s="492">
        <f>W23+U31</f>
        <v>50</v>
      </c>
      <c r="V32" s="492"/>
      <c r="W32" s="493"/>
      <c r="X32" s="209"/>
      <c r="Y32" s="209"/>
      <c r="Z32" s="209"/>
    </row>
    <row r="33" spans="1:26" s="210" customFormat="1" ht="13" customHeight="1" x14ac:dyDescent="0.25">
      <c r="A33" s="272" t="s">
        <v>42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494">
        <f>SUM(F16,F10:F14,F24:F27)</f>
        <v>30</v>
      </c>
      <c r="M33" s="438"/>
      <c r="N33" s="495"/>
      <c r="O33" s="438">
        <f>F17+F20+F18+F28+F22</f>
        <v>18</v>
      </c>
      <c r="P33" s="438"/>
      <c r="Q33" s="439"/>
      <c r="R33" s="494">
        <f>F29</f>
        <v>5</v>
      </c>
      <c r="S33" s="438"/>
      <c r="T33" s="495"/>
      <c r="U33" s="438">
        <f>F30+F31</f>
        <v>8</v>
      </c>
      <c r="V33" s="438"/>
      <c r="W33" s="495"/>
      <c r="X33" s="209"/>
      <c r="Y33" s="209"/>
      <c r="Z33" s="209"/>
    </row>
    <row r="34" spans="1:26" s="1" customFormat="1" ht="13" customHeight="1" thickBot="1" x14ac:dyDescent="0.3">
      <c r="A34" s="269" t="s">
        <v>43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" customHeight="1" x14ac:dyDescent="0.25">
      <c r="A35" s="469" t="s">
        <v>159</v>
      </c>
      <c r="B35" s="470"/>
      <c r="C35" s="473" t="s">
        <v>0</v>
      </c>
      <c r="D35" s="474"/>
      <c r="E35" s="489" t="s">
        <v>12</v>
      </c>
      <c r="F35" s="478" t="s">
        <v>1</v>
      </c>
      <c r="G35" s="392" t="s">
        <v>2</v>
      </c>
      <c r="H35" s="393"/>
      <c r="I35" s="393"/>
      <c r="J35" s="393"/>
      <c r="K35" s="479"/>
      <c r="L35" s="392" t="s">
        <v>195</v>
      </c>
      <c r="M35" s="393"/>
      <c r="N35" s="393"/>
      <c r="O35" s="393"/>
      <c r="P35" s="393"/>
      <c r="Q35" s="393"/>
      <c r="R35" s="392" t="s">
        <v>196</v>
      </c>
      <c r="S35" s="393"/>
      <c r="T35" s="393"/>
      <c r="U35" s="393"/>
      <c r="V35" s="393"/>
      <c r="W35" s="394"/>
      <c r="X35" s="25"/>
      <c r="Y35" s="25"/>
      <c r="Z35" s="25"/>
    </row>
    <row r="36" spans="1:26" ht="11.25" customHeight="1" x14ac:dyDescent="0.2">
      <c r="A36" s="459"/>
      <c r="B36" s="471"/>
      <c r="C36" s="395" t="s">
        <v>147</v>
      </c>
      <c r="D36" s="397" t="s">
        <v>7</v>
      </c>
      <c r="E36" s="490"/>
      <c r="F36" s="456"/>
      <c r="G36" s="399" t="s">
        <v>3</v>
      </c>
      <c r="H36" s="401" t="s">
        <v>4</v>
      </c>
      <c r="I36" s="403" t="s">
        <v>5</v>
      </c>
      <c r="J36" s="401" t="s">
        <v>49</v>
      </c>
      <c r="K36" s="405" t="s">
        <v>6</v>
      </c>
      <c r="L36" s="407" t="s">
        <v>8</v>
      </c>
      <c r="M36" s="407"/>
      <c r="N36" s="408"/>
      <c r="O36" s="407" t="s">
        <v>9</v>
      </c>
      <c r="P36" s="407"/>
      <c r="Q36" s="409"/>
      <c r="R36" s="410" t="s">
        <v>10</v>
      </c>
      <c r="S36" s="407"/>
      <c r="T36" s="408"/>
      <c r="U36" s="407" t="s">
        <v>11</v>
      </c>
      <c r="V36" s="407"/>
      <c r="W36" s="408"/>
    </row>
    <row r="37" spans="1:26" s="43" customFormat="1" ht="11.25" customHeight="1" thickBot="1" x14ac:dyDescent="0.25">
      <c r="A37" s="460"/>
      <c r="B37" s="472"/>
      <c r="C37" s="396"/>
      <c r="D37" s="398"/>
      <c r="E37" s="491"/>
      <c r="F37" s="457"/>
      <c r="G37" s="400"/>
      <c r="H37" s="402"/>
      <c r="I37" s="404"/>
      <c r="J37" s="402"/>
      <c r="K37" s="406"/>
      <c r="L37" s="195" t="s">
        <v>13</v>
      </c>
      <c r="M37" s="321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1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" customHeight="1" x14ac:dyDescent="0.25">
      <c r="A38" s="274" t="s">
        <v>191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" customHeight="1" x14ac:dyDescent="0.25">
      <c r="A39" s="275" t="s">
        <v>41</v>
      </c>
      <c r="B39" s="265" t="s">
        <v>99</v>
      </c>
      <c r="C39" s="6"/>
      <c r="D39" s="7" t="s">
        <v>14</v>
      </c>
      <c r="E39" s="6">
        <v>25</v>
      </c>
      <c r="F39" s="7">
        <v>4</v>
      </c>
      <c r="G39" s="6">
        <v>25</v>
      </c>
      <c r="H39" s="214"/>
      <c r="I39" s="5"/>
      <c r="J39" s="214"/>
      <c r="K39" s="7"/>
      <c r="L39" s="18"/>
      <c r="M39" s="19"/>
      <c r="N39" s="231"/>
      <c r="O39" s="18">
        <v>25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" customHeight="1" x14ac:dyDescent="0.25">
      <c r="A40" s="275" t="s">
        <v>85</v>
      </c>
      <c r="B40" s="265" t="s">
        <v>100</v>
      </c>
      <c r="C40" s="6"/>
      <c r="D40" s="7" t="s">
        <v>15</v>
      </c>
      <c r="E40" s="6">
        <v>20</v>
      </c>
      <c r="F40" s="7">
        <v>4</v>
      </c>
      <c r="G40" s="6">
        <v>20</v>
      </c>
      <c r="H40" s="214"/>
      <c r="I40" s="5"/>
      <c r="J40" s="214"/>
      <c r="K40" s="7"/>
      <c r="L40" s="18"/>
      <c r="M40" s="19"/>
      <c r="N40" s="231"/>
      <c r="O40" s="18">
        <v>20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" customHeight="1" x14ac:dyDescent="0.25">
      <c r="A41" s="275" t="s">
        <v>64</v>
      </c>
      <c r="B41" s="265" t="s">
        <v>101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" customHeight="1" x14ac:dyDescent="0.25">
      <c r="A42" s="275" t="s">
        <v>139</v>
      </c>
      <c r="B42" s="265" t="s">
        <v>103</v>
      </c>
      <c r="C42" s="6"/>
      <c r="D42" s="7" t="s">
        <v>15</v>
      </c>
      <c r="E42" s="6">
        <v>20</v>
      </c>
      <c r="F42" s="7">
        <v>4</v>
      </c>
      <c r="G42" s="6">
        <v>20</v>
      </c>
      <c r="H42" s="214"/>
      <c r="I42" s="97"/>
      <c r="J42" s="214"/>
      <c r="K42" s="96"/>
      <c r="L42" s="95"/>
      <c r="M42" s="98"/>
      <c r="N42" s="246"/>
      <c r="O42" s="18">
        <v>20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" customHeight="1" x14ac:dyDescent="0.25">
      <c r="A43" s="275" t="s">
        <v>142</v>
      </c>
      <c r="B43" s="265" t="s">
        <v>102</v>
      </c>
      <c r="C43" s="6" t="s">
        <v>15</v>
      </c>
      <c r="D43" s="7"/>
      <c r="E43" s="6">
        <v>15</v>
      </c>
      <c r="F43" s="7">
        <v>3</v>
      </c>
      <c r="G43" s="6">
        <v>15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15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" customHeight="1" thickBot="1" x14ac:dyDescent="0.3">
      <c r="A44" s="278" t="s">
        <v>68</v>
      </c>
      <c r="B44" s="267" t="s">
        <v>109</v>
      </c>
      <c r="C44" s="108"/>
      <c r="D44" s="107" t="s">
        <v>15</v>
      </c>
      <c r="E44" s="108">
        <v>15</v>
      </c>
      <c r="F44" s="107">
        <v>3</v>
      </c>
      <c r="G44" s="108">
        <v>15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15</v>
      </c>
      <c r="V44" s="115"/>
      <c r="W44" s="158"/>
      <c r="X44" s="22"/>
      <c r="Y44" s="22"/>
      <c r="Z44" s="22"/>
    </row>
    <row r="45" spans="1:26" s="354" customFormat="1" ht="13" customHeight="1" x14ac:dyDescent="0.25">
      <c r="A45" s="282" t="s">
        <v>163</v>
      </c>
      <c r="B45" s="351"/>
      <c r="C45" s="338"/>
      <c r="D45" s="339"/>
      <c r="E45" s="338"/>
      <c r="F45" s="339"/>
      <c r="G45" s="338"/>
      <c r="H45" s="352"/>
      <c r="I45" s="340"/>
      <c r="J45" s="352"/>
      <c r="K45" s="339"/>
      <c r="L45" s="338"/>
      <c r="M45" s="340"/>
      <c r="N45" s="341"/>
      <c r="O45" s="338"/>
      <c r="P45" s="342"/>
      <c r="Q45" s="339"/>
      <c r="R45" s="338"/>
      <c r="S45" s="340"/>
      <c r="T45" s="341"/>
      <c r="U45" s="338"/>
      <c r="V45" s="342"/>
      <c r="W45" s="343"/>
      <c r="X45" s="384"/>
      <c r="Y45" s="22"/>
      <c r="Z45" s="353"/>
    </row>
    <row r="46" spans="1:26" s="8" customFormat="1" ht="13" customHeight="1" x14ac:dyDescent="0.25">
      <c r="A46" s="285" t="s">
        <v>47</v>
      </c>
      <c r="B46" s="325" t="s">
        <v>104</v>
      </c>
      <c r="C46" s="15" t="s">
        <v>15</v>
      </c>
      <c r="D46" s="104"/>
      <c r="E46" s="15">
        <v>20</v>
      </c>
      <c r="F46" s="104">
        <v>4</v>
      </c>
      <c r="G46" s="15"/>
      <c r="H46" s="215"/>
      <c r="I46" s="82">
        <v>20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20</v>
      </c>
      <c r="T46" s="235"/>
      <c r="U46" s="27"/>
      <c r="V46" s="47"/>
      <c r="W46" s="159"/>
      <c r="X46" s="22"/>
      <c r="Y46" s="22"/>
      <c r="Z46" s="22"/>
    </row>
    <row r="47" spans="1:26" s="382" customFormat="1" ht="13" customHeight="1" x14ac:dyDescent="0.25">
      <c r="A47" s="287" t="s">
        <v>138</v>
      </c>
      <c r="B47" s="265" t="s">
        <v>105</v>
      </c>
      <c r="C47" s="6" t="s">
        <v>15</v>
      </c>
      <c r="D47" s="7"/>
      <c r="E47" s="6">
        <v>20</v>
      </c>
      <c r="F47" s="7">
        <v>3</v>
      </c>
      <c r="G47" s="6"/>
      <c r="H47" s="214"/>
      <c r="I47" s="5">
        <v>20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20</v>
      </c>
      <c r="T47" s="231"/>
      <c r="U47" s="18"/>
      <c r="V47" s="45"/>
      <c r="W47" s="157"/>
      <c r="X47" s="384"/>
      <c r="Y47" s="22"/>
      <c r="Z47" s="381"/>
    </row>
    <row r="48" spans="1:26" s="8" customFormat="1" ht="13" customHeight="1" x14ac:dyDescent="0.25">
      <c r="A48" s="288" t="s">
        <v>67</v>
      </c>
      <c r="B48" s="265" t="s">
        <v>106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" customHeight="1" x14ac:dyDescent="0.25">
      <c r="A49" s="276" t="s">
        <v>66</v>
      </c>
      <c r="B49" s="265" t="s">
        <v>107</v>
      </c>
      <c r="C49" s="6" t="s">
        <v>15</v>
      </c>
      <c r="D49" s="7"/>
      <c r="E49" s="6">
        <v>20</v>
      </c>
      <c r="F49" s="7">
        <v>3</v>
      </c>
      <c r="G49" s="6"/>
      <c r="H49" s="5"/>
      <c r="I49" s="5">
        <v>20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20</v>
      </c>
      <c r="T49" s="231"/>
      <c r="U49" s="18"/>
      <c r="V49" s="45"/>
      <c r="W49" s="157"/>
      <c r="X49" s="22"/>
      <c r="Y49" s="22"/>
      <c r="Z49" s="22"/>
    </row>
    <row r="50" spans="1:26" s="8" customFormat="1" ht="13" customHeight="1" thickBot="1" x14ac:dyDescent="0.3">
      <c r="A50" s="378" t="s">
        <v>48</v>
      </c>
      <c r="B50" s="325" t="s">
        <v>108</v>
      </c>
      <c r="C50" s="15"/>
      <c r="D50" s="104" t="s">
        <v>15</v>
      </c>
      <c r="E50" s="15">
        <v>15</v>
      </c>
      <c r="F50" s="104">
        <v>4</v>
      </c>
      <c r="G50" s="15"/>
      <c r="H50" s="215"/>
      <c r="I50" s="82">
        <v>15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15</v>
      </c>
      <c r="W50" s="159"/>
      <c r="X50" s="22"/>
      <c r="Y50" s="22"/>
      <c r="Z50" s="22"/>
    </row>
    <row r="51" spans="1:26" s="380" customFormat="1" ht="13" customHeight="1" x14ac:dyDescent="0.25">
      <c r="A51" s="282" t="s">
        <v>164</v>
      </c>
      <c r="B51" s="351"/>
      <c r="C51" s="338"/>
      <c r="D51" s="339"/>
      <c r="E51" s="338"/>
      <c r="F51" s="339"/>
      <c r="G51" s="338"/>
      <c r="H51" s="352"/>
      <c r="I51" s="340"/>
      <c r="J51" s="352"/>
      <c r="K51" s="339"/>
      <c r="L51" s="338"/>
      <c r="M51" s="340"/>
      <c r="N51" s="341"/>
      <c r="O51" s="338"/>
      <c r="P51" s="342"/>
      <c r="Q51" s="339"/>
      <c r="R51" s="338"/>
      <c r="S51" s="340"/>
      <c r="T51" s="341"/>
      <c r="U51" s="338"/>
      <c r="V51" s="342"/>
      <c r="W51" s="343"/>
      <c r="X51" s="384"/>
      <c r="Y51" s="22"/>
      <c r="Z51" s="379"/>
    </row>
    <row r="52" spans="1:26" s="365" customFormat="1" ht="13" customHeight="1" thickBot="1" x14ac:dyDescent="0.3">
      <c r="A52" s="278" t="s">
        <v>166</v>
      </c>
      <c r="B52" s="267" t="s">
        <v>83</v>
      </c>
      <c r="C52" s="108" t="s">
        <v>30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2"/>
      <c r="M52" s="129"/>
      <c r="N52" s="237"/>
      <c r="O52" s="362"/>
      <c r="P52" s="129"/>
      <c r="Q52" s="363"/>
      <c r="R52" s="364"/>
      <c r="S52" s="129"/>
      <c r="T52" s="237">
        <v>60</v>
      </c>
      <c r="U52" s="362"/>
      <c r="V52" s="129"/>
      <c r="W52" s="152"/>
      <c r="X52" s="209"/>
      <c r="Y52" s="209"/>
    </row>
    <row r="53" spans="1:26" s="8" customFormat="1" ht="25" customHeight="1" x14ac:dyDescent="0.25">
      <c r="A53" s="273" t="s">
        <v>173</v>
      </c>
      <c r="B53" s="263"/>
      <c r="C53" s="186" t="s">
        <v>144</v>
      </c>
      <c r="D53" s="187" t="s">
        <v>146</v>
      </c>
      <c r="E53" s="173">
        <f>SUM(E39:E50)</f>
        <v>210</v>
      </c>
      <c r="F53" s="165"/>
      <c r="G53" s="173">
        <f>SUM(G39:G50)</f>
        <v>115</v>
      </c>
      <c r="H53" s="219"/>
      <c r="I53" s="173">
        <f>SUM(I39:I50)</f>
        <v>95</v>
      </c>
      <c r="J53" s="219"/>
      <c r="K53" s="172"/>
      <c r="L53" s="411"/>
      <c r="M53" s="412"/>
      <c r="N53" s="413"/>
      <c r="O53" s="436">
        <f>O39+O40+O42+P46</f>
        <v>65</v>
      </c>
      <c r="P53" s="436"/>
      <c r="Q53" s="501"/>
      <c r="R53" s="435">
        <f>SUM(R39:T50)</f>
        <v>115</v>
      </c>
      <c r="S53" s="436"/>
      <c r="T53" s="437"/>
      <c r="U53" s="436">
        <f>U44+V50</f>
        <v>30</v>
      </c>
      <c r="V53" s="436"/>
      <c r="W53" s="437"/>
      <c r="X53" s="22"/>
      <c r="Y53" s="22"/>
      <c r="Z53" s="22"/>
    </row>
    <row r="54" spans="1:26" s="370" customFormat="1" ht="13" customHeight="1" x14ac:dyDescent="0.25">
      <c r="A54" s="273" t="s">
        <v>87</v>
      </c>
      <c r="B54" s="368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35"/>
      <c r="M54" s="436"/>
      <c r="N54" s="437"/>
      <c r="O54" s="438"/>
      <c r="P54" s="438"/>
      <c r="Q54" s="439"/>
      <c r="R54" s="435">
        <v>60</v>
      </c>
      <c r="S54" s="436"/>
      <c r="T54" s="437"/>
      <c r="U54" s="433"/>
      <c r="V54" s="433"/>
      <c r="W54" s="434"/>
      <c r="X54" s="369"/>
      <c r="Y54" s="369"/>
      <c r="Z54" s="369"/>
    </row>
    <row r="55" spans="1:26" s="8" customFormat="1" ht="13" customHeight="1" thickBot="1" x14ac:dyDescent="0.3">
      <c r="A55" s="269" t="s">
        <v>174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414"/>
      <c r="M55" s="415"/>
      <c r="N55" s="416"/>
      <c r="O55" s="481">
        <f>F39+F40+F42</f>
        <v>12</v>
      </c>
      <c r="P55" s="481"/>
      <c r="Q55" s="502"/>
      <c r="R55" s="480">
        <f>SUM(F41,F43,F46:F49,F52)</f>
        <v>25</v>
      </c>
      <c r="S55" s="481"/>
      <c r="T55" s="482"/>
      <c r="U55" s="481">
        <f>F50+F44</f>
        <v>7</v>
      </c>
      <c r="V55" s="481"/>
      <c r="W55" s="482"/>
      <c r="X55" s="22"/>
      <c r="Y55" s="22"/>
      <c r="Z55" s="22"/>
    </row>
    <row r="56" spans="1:26" s="8" customFormat="1" ht="13" customHeight="1" x14ac:dyDescent="0.25">
      <c r="A56" s="469" t="s">
        <v>160</v>
      </c>
      <c r="B56" s="470"/>
      <c r="C56" s="473" t="s">
        <v>0</v>
      </c>
      <c r="D56" s="474"/>
      <c r="E56" s="489" t="s">
        <v>12</v>
      </c>
      <c r="F56" s="478" t="s">
        <v>1</v>
      </c>
      <c r="G56" s="392" t="s">
        <v>2</v>
      </c>
      <c r="H56" s="393"/>
      <c r="I56" s="393"/>
      <c r="J56" s="393"/>
      <c r="K56" s="479"/>
      <c r="L56" s="392" t="s">
        <v>195</v>
      </c>
      <c r="M56" s="393"/>
      <c r="N56" s="393"/>
      <c r="O56" s="393"/>
      <c r="P56" s="393"/>
      <c r="Q56" s="393"/>
      <c r="R56" s="392" t="s">
        <v>196</v>
      </c>
      <c r="S56" s="393"/>
      <c r="T56" s="393"/>
      <c r="U56" s="393"/>
      <c r="V56" s="393"/>
      <c r="W56" s="394"/>
      <c r="X56" s="22"/>
      <c r="Y56" s="22"/>
      <c r="Z56" s="22"/>
    </row>
    <row r="57" spans="1:26" s="8" customFormat="1" ht="13" customHeight="1" x14ac:dyDescent="0.25">
      <c r="A57" s="459"/>
      <c r="B57" s="471"/>
      <c r="C57" s="395" t="s">
        <v>147</v>
      </c>
      <c r="D57" s="397" t="s">
        <v>7</v>
      </c>
      <c r="E57" s="490"/>
      <c r="F57" s="456"/>
      <c r="G57" s="399" t="s">
        <v>3</v>
      </c>
      <c r="H57" s="401" t="s">
        <v>4</v>
      </c>
      <c r="I57" s="403" t="s">
        <v>5</v>
      </c>
      <c r="J57" s="401" t="s">
        <v>49</v>
      </c>
      <c r="K57" s="405" t="s">
        <v>6</v>
      </c>
      <c r="L57" s="407" t="s">
        <v>8</v>
      </c>
      <c r="M57" s="407"/>
      <c r="N57" s="408"/>
      <c r="O57" s="407" t="s">
        <v>9</v>
      </c>
      <c r="P57" s="407"/>
      <c r="Q57" s="409"/>
      <c r="R57" s="410" t="s">
        <v>10</v>
      </c>
      <c r="S57" s="407"/>
      <c r="T57" s="408"/>
      <c r="U57" s="407" t="s">
        <v>11</v>
      </c>
      <c r="V57" s="407"/>
      <c r="W57" s="408"/>
      <c r="X57" s="22"/>
      <c r="Y57" s="22"/>
      <c r="Z57" s="22"/>
    </row>
    <row r="58" spans="1:26" s="8" customFormat="1" ht="13" customHeight="1" thickBot="1" x14ac:dyDescent="0.3">
      <c r="A58" s="460"/>
      <c r="B58" s="472"/>
      <c r="C58" s="396"/>
      <c r="D58" s="398"/>
      <c r="E58" s="491"/>
      <c r="F58" s="457"/>
      <c r="G58" s="400"/>
      <c r="H58" s="402"/>
      <c r="I58" s="404"/>
      <c r="J58" s="402"/>
      <c r="K58" s="406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" customHeight="1" x14ac:dyDescent="0.25">
      <c r="A59" s="282" t="s">
        <v>161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" customHeight="1" x14ac:dyDescent="0.25">
      <c r="A60" s="283" t="s">
        <v>31</v>
      </c>
      <c r="B60" s="264" t="s">
        <v>88</v>
      </c>
      <c r="C60" s="34"/>
      <c r="D60" s="41" t="s">
        <v>14</v>
      </c>
      <c r="E60" s="34">
        <v>25</v>
      </c>
      <c r="F60" s="41">
        <v>4</v>
      </c>
      <c r="G60" s="34">
        <v>25</v>
      </c>
      <c r="H60" s="211"/>
      <c r="I60" s="39"/>
      <c r="J60" s="211"/>
      <c r="K60" s="40"/>
      <c r="L60" s="38"/>
      <c r="M60" s="39"/>
      <c r="N60" s="230"/>
      <c r="O60" s="34">
        <v>25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" customHeight="1" x14ac:dyDescent="0.25">
      <c r="A61" s="284" t="s">
        <v>32</v>
      </c>
      <c r="B61" s="281" t="s">
        <v>89</v>
      </c>
      <c r="C61" s="36" t="s">
        <v>15</v>
      </c>
      <c r="D61" s="35"/>
      <c r="E61" s="36">
        <v>25</v>
      </c>
      <c r="F61" s="35">
        <v>3</v>
      </c>
      <c r="G61" s="18">
        <v>25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25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" customHeight="1" x14ac:dyDescent="0.25">
      <c r="A62" s="275" t="s">
        <v>33</v>
      </c>
      <c r="B62" s="265" t="s">
        <v>90</v>
      </c>
      <c r="C62" s="6"/>
      <c r="D62" s="7" t="s">
        <v>15</v>
      </c>
      <c r="E62" s="6">
        <v>20</v>
      </c>
      <c r="F62" s="7">
        <v>4</v>
      </c>
      <c r="G62" s="6">
        <v>20</v>
      </c>
      <c r="H62" s="214"/>
      <c r="I62" s="5"/>
      <c r="J62" s="214"/>
      <c r="K62" s="7"/>
      <c r="L62" s="18"/>
      <c r="M62" s="19"/>
      <c r="N62" s="231"/>
      <c r="O62" s="18">
        <v>20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" customHeight="1" x14ac:dyDescent="0.25">
      <c r="A63" s="275" t="s">
        <v>46</v>
      </c>
      <c r="B63" s="265" t="s">
        <v>91</v>
      </c>
      <c r="C63" s="6"/>
      <c r="D63" s="7" t="s">
        <v>15</v>
      </c>
      <c r="E63" s="6">
        <v>20</v>
      </c>
      <c r="F63" s="7">
        <v>4</v>
      </c>
      <c r="G63" s="6"/>
      <c r="H63" s="214">
        <v>20</v>
      </c>
      <c r="I63" s="5"/>
      <c r="J63" s="214"/>
      <c r="K63" s="7"/>
      <c r="L63" s="18"/>
      <c r="M63" s="19"/>
      <c r="N63" s="231"/>
      <c r="O63" s="18">
        <v>20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" customHeight="1" x14ac:dyDescent="0.25">
      <c r="A64" s="275" t="s">
        <v>34</v>
      </c>
      <c r="B64" s="265" t="s">
        <v>92</v>
      </c>
      <c r="C64" s="6" t="s">
        <v>15</v>
      </c>
      <c r="D64" s="7"/>
      <c r="E64" s="6">
        <v>20</v>
      </c>
      <c r="F64" s="7">
        <v>4</v>
      </c>
      <c r="G64" s="6"/>
      <c r="H64" s="214"/>
      <c r="I64" s="5">
        <v>20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20</v>
      </c>
      <c r="T64" s="231"/>
      <c r="U64" s="18"/>
      <c r="V64" s="45"/>
      <c r="W64" s="157"/>
      <c r="X64" s="221"/>
      <c r="Y64" s="221"/>
      <c r="Z64" s="221"/>
    </row>
    <row r="65" spans="1:26" s="222" customFormat="1" ht="13" customHeight="1" x14ac:dyDescent="0.25">
      <c r="A65" s="277" t="s">
        <v>35</v>
      </c>
      <c r="B65" s="266" t="s">
        <v>93</v>
      </c>
      <c r="C65" s="15" t="s">
        <v>15</v>
      </c>
      <c r="D65" s="104"/>
      <c r="E65" s="15">
        <v>20</v>
      </c>
      <c r="F65" s="104">
        <v>3</v>
      </c>
      <c r="G65" s="15"/>
      <c r="H65" s="215"/>
      <c r="I65" s="82">
        <v>20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20</v>
      </c>
      <c r="T65" s="235"/>
      <c r="U65" s="27"/>
      <c r="V65" s="47"/>
      <c r="W65" s="157"/>
      <c r="X65" s="221"/>
      <c r="Y65" s="221"/>
      <c r="Z65" s="221"/>
    </row>
    <row r="66" spans="1:26" s="222" customFormat="1" ht="13" customHeight="1" x14ac:dyDescent="0.25">
      <c r="A66" s="275" t="s">
        <v>36</v>
      </c>
      <c r="B66" s="265" t="s">
        <v>94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" customHeight="1" thickBot="1" x14ac:dyDescent="0.3">
      <c r="A67" s="285" t="s">
        <v>141</v>
      </c>
      <c r="B67" s="266" t="s">
        <v>95</v>
      </c>
      <c r="C67" s="42" t="s">
        <v>15</v>
      </c>
      <c r="D67" s="105"/>
      <c r="E67" s="42">
        <v>15</v>
      </c>
      <c r="F67" s="105">
        <v>3</v>
      </c>
      <c r="G67" s="42"/>
      <c r="H67" s="217"/>
      <c r="I67" s="42">
        <v>15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15</v>
      </c>
      <c r="T67" s="236"/>
      <c r="U67" s="33"/>
      <c r="V67" s="51"/>
      <c r="W67" s="159"/>
      <c r="X67" s="221"/>
      <c r="Y67" s="221"/>
      <c r="Z67" s="221"/>
    </row>
    <row r="68" spans="1:26" s="354" customFormat="1" ht="22.5" customHeight="1" x14ac:dyDescent="0.25">
      <c r="A68" s="282" t="s">
        <v>162</v>
      </c>
      <c r="B68" s="351"/>
      <c r="C68" s="338"/>
      <c r="D68" s="339"/>
      <c r="E68" s="338"/>
      <c r="F68" s="339"/>
      <c r="G68" s="338"/>
      <c r="H68" s="352"/>
      <c r="I68" s="340"/>
      <c r="J68" s="352"/>
      <c r="K68" s="339"/>
      <c r="L68" s="338"/>
      <c r="M68" s="340"/>
      <c r="N68" s="341"/>
      <c r="O68" s="338"/>
      <c r="P68" s="342"/>
      <c r="Q68" s="339"/>
      <c r="R68" s="338"/>
      <c r="S68" s="340"/>
      <c r="T68" s="341"/>
      <c r="U68" s="338"/>
      <c r="V68" s="342"/>
      <c r="W68" s="383"/>
      <c r="X68" s="384"/>
      <c r="Y68" s="22"/>
      <c r="Z68" s="353"/>
    </row>
    <row r="69" spans="1:26" s="222" customFormat="1" ht="13" customHeight="1" x14ac:dyDescent="0.25">
      <c r="A69" s="277" t="s">
        <v>37</v>
      </c>
      <c r="B69" s="266" t="s">
        <v>96</v>
      </c>
      <c r="C69" s="15" t="s">
        <v>15</v>
      </c>
      <c r="D69" s="104"/>
      <c r="E69" s="15">
        <v>15</v>
      </c>
      <c r="F69" s="104">
        <v>3</v>
      </c>
      <c r="G69" s="15"/>
      <c r="H69" s="218"/>
      <c r="I69" s="15">
        <v>15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15</v>
      </c>
      <c r="T69" s="244"/>
      <c r="U69" s="27"/>
      <c r="V69" s="47"/>
      <c r="W69" s="159"/>
      <c r="X69" s="221"/>
      <c r="Y69" s="221"/>
      <c r="Z69" s="221"/>
    </row>
    <row r="70" spans="1:26" s="222" customFormat="1" ht="13" customHeight="1" x14ac:dyDescent="0.25">
      <c r="A70" s="277" t="s">
        <v>69</v>
      </c>
      <c r="B70" s="266" t="s">
        <v>97</v>
      </c>
      <c r="C70" s="15"/>
      <c r="D70" s="104" t="s">
        <v>15</v>
      </c>
      <c r="E70" s="15">
        <v>15</v>
      </c>
      <c r="F70" s="104">
        <v>4</v>
      </c>
      <c r="G70" s="15"/>
      <c r="H70" s="218"/>
      <c r="I70" s="15">
        <v>15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15</v>
      </c>
      <c r="W70" s="159"/>
      <c r="X70" s="221"/>
      <c r="Y70" s="221"/>
      <c r="Z70" s="221"/>
    </row>
    <row r="71" spans="1:26" s="20" customFormat="1" ht="18" customHeight="1" thickBot="1" x14ac:dyDescent="0.3">
      <c r="A71" s="286" t="s">
        <v>70</v>
      </c>
      <c r="B71" s="267" t="s">
        <v>98</v>
      </c>
      <c r="C71" s="108"/>
      <c r="D71" s="107" t="s">
        <v>15</v>
      </c>
      <c r="E71" s="108">
        <v>15</v>
      </c>
      <c r="F71" s="107">
        <v>3</v>
      </c>
      <c r="G71" s="108">
        <v>15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15</v>
      </c>
      <c r="V71" s="115"/>
      <c r="W71" s="158"/>
      <c r="X71" s="26"/>
      <c r="Y71" s="26"/>
      <c r="Z71" s="26"/>
    </row>
    <row r="72" spans="1:26" s="8" customFormat="1" ht="22.5" customHeight="1" x14ac:dyDescent="0.25">
      <c r="A72" s="366" t="s">
        <v>165</v>
      </c>
      <c r="B72" s="355"/>
      <c r="C72" s="356"/>
      <c r="D72" s="357"/>
      <c r="E72" s="356"/>
      <c r="F72" s="357"/>
      <c r="G72" s="356"/>
      <c r="H72" s="358"/>
      <c r="I72" s="359"/>
      <c r="J72" s="358"/>
      <c r="K72" s="357"/>
      <c r="L72" s="356"/>
      <c r="M72" s="359"/>
      <c r="N72" s="360"/>
      <c r="O72" s="356"/>
      <c r="P72" s="361"/>
      <c r="Q72" s="357"/>
      <c r="R72" s="356"/>
      <c r="S72" s="359"/>
      <c r="T72" s="360"/>
      <c r="U72" s="356"/>
      <c r="V72" s="361"/>
      <c r="W72" s="367"/>
      <c r="X72" s="384"/>
      <c r="Y72" s="22"/>
      <c r="Z72" s="22"/>
    </row>
    <row r="73" spans="1:26" s="365" customFormat="1" ht="13" customHeight="1" thickBot="1" x14ac:dyDescent="0.3">
      <c r="A73" s="278" t="s">
        <v>166</v>
      </c>
      <c r="B73" s="267" t="s">
        <v>83</v>
      </c>
      <c r="C73" s="108" t="s">
        <v>30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2"/>
      <c r="M73" s="129"/>
      <c r="N73" s="237"/>
      <c r="O73" s="362"/>
      <c r="P73" s="129"/>
      <c r="Q73" s="363"/>
      <c r="R73" s="364"/>
      <c r="S73" s="129"/>
      <c r="T73" s="237">
        <v>60</v>
      </c>
      <c r="U73" s="362"/>
      <c r="V73" s="129"/>
      <c r="W73" s="252"/>
      <c r="X73" s="209"/>
      <c r="Y73" s="209"/>
    </row>
    <row r="74" spans="1:26" s="20" customFormat="1" ht="11.25" customHeight="1" x14ac:dyDescent="0.25">
      <c r="A74" s="273" t="s">
        <v>173</v>
      </c>
      <c r="B74" s="263"/>
      <c r="C74" s="186" t="s">
        <v>144</v>
      </c>
      <c r="D74" s="187" t="s">
        <v>146</v>
      </c>
      <c r="E74" s="173">
        <f>SUM(E60:E71)</f>
        <v>210</v>
      </c>
      <c r="F74" s="165"/>
      <c r="G74" s="173">
        <f>SUM(G60:G71)</f>
        <v>105</v>
      </c>
      <c r="H74" s="219">
        <v>20</v>
      </c>
      <c r="I74" s="173">
        <f>SUM(I60:I70)</f>
        <v>85</v>
      </c>
      <c r="J74" s="219"/>
      <c r="K74" s="165"/>
      <c r="L74" s="440"/>
      <c r="M74" s="441"/>
      <c r="N74" s="442"/>
      <c r="O74" s="436">
        <f>O60+O62+O63</f>
        <v>65</v>
      </c>
      <c r="P74" s="436"/>
      <c r="Q74" s="501"/>
      <c r="R74" s="435">
        <f>SUM(R60:T71)</f>
        <v>115</v>
      </c>
      <c r="S74" s="436"/>
      <c r="T74" s="437"/>
      <c r="U74" s="436">
        <f>+U71+V70</f>
        <v>30</v>
      </c>
      <c r="V74" s="436"/>
      <c r="W74" s="437"/>
      <c r="X74" s="26"/>
      <c r="Y74" s="26"/>
      <c r="Z74" s="26"/>
    </row>
    <row r="75" spans="1:26" s="370" customFormat="1" ht="13" customHeight="1" x14ac:dyDescent="0.25">
      <c r="A75" s="273" t="s">
        <v>87</v>
      </c>
      <c r="B75" s="368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35"/>
      <c r="M75" s="436"/>
      <c r="N75" s="437"/>
      <c r="O75" s="438"/>
      <c r="P75" s="438"/>
      <c r="Q75" s="439"/>
      <c r="R75" s="435">
        <v>60</v>
      </c>
      <c r="S75" s="436"/>
      <c r="T75" s="437"/>
      <c r="U75" s="433"/>
      <c r="V75" s="433"/>
      <c r="W75" s="434"/>
      <c r="X75" s="369"/>
      <c r="Y75" s="369"/>
      <c r="Z75" s="369"/>
    </row>
    <row r="76" spans="1:26" s="20" customFormat="1" ht="11.25" customHeight="1" thickBot="1" x14ac:dyDescent="0.3">
      <c r="A76" s="269" t="s">
        <v>174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414"/>
      <c r="M76" s="415"/>
      <c r="N76" s="416"/>
      <c r="O76" s="481">
        <f>F60+F62+F63</f>
        <v>12</v>
      </c>
      <c r="P76" s="481"/>
      <c r="Q76" s="502"/>
      <c r="R76" s="480">
        <f>SUM(F61,F64:F69,F73)</f>
        <v>25</v>
      </c>
      <c r="S76" s="481"/>
      <c r="T76" s="482"/>
      <c r="U76" s="481">
        <f>F70+F71</f>
        <v>7</v>
      </c>
      <c r="V76" s="481"/>
      <c r="W76" s="482"/>
      <c r="X76" s="26"/>
      <c r="Y76" s="26"/>
      <c r="Z76" s="26"/>
    </row>
    <row r="77" spans="1:26" s="222" customFormat="1" ht="13" customHeight="1" x14ac:dyDescent="0.25">
      <c r="A77" s="469" t="s">
        <v>114</v>
      </c>
      <c r="B77" s="470"/>
      <c r="C77" s="473" t="s">
        <v>0</v>
      </c>
      <c r="D77" s="474"/>
      <c r="E77" s="475" t="s">
        <v>12</v>
      </c>
      <c r="F77" s="478" t="s">
        <v>1</v>
      </c>
      <c r="G77" s="392" t="s">
        <v>2</v>
      </c>
      <c r="H77" s="393"/>
      <c r="I77" s="393"/>
      <c r="J77" s="393"/>
      <c r="K77" s="479"/>
      <c r="L77" s="392" t="s">
        <v>195</v>
      </c>
      <c r="M77" s="393"/>
      <c r="N77" s="393"/>
      <c r="O77" s="393"/>
      <c r="P77" s="393"/>
      <c r="Q77" s="393"/>
      <c r="R77" s="392" t="s">
        <v>196</v>
      </c>
      <c r="S77" s="393"/>
      <c r="T77" s="393"/>
      <c r="U77" s="393"/>
      <c r="V77" s="393"/>
      <c r="W77" s="394"/>
      <c r="X77" s="221"/>
      <c r="Y77" s="221"/>
      <c r="Z77" s="221"/>
    </row>
    <row r="78" spans="1:26" s="222" customFormat="1" ht="13" customHeight="1" x14ac:dyDescent="0.25">
      <c r="A78" s="459"/>
      <c r="B78" s="471"/>
      <c r="C78" s="395" t="s">
        <v>147</v>
      </c>
      <c r="D78" s="397" t="s">
        <v>7</v>
      </c>
      <c r="E78" s="476"/>
      <c r="F78" s="456"/>
      <c r="G78" s="399" t="s">
        <v>3</v>
      </c>
      <c r="H78" s="401" t="s">
        <v>4</v>
      </c>
      <c r="I78" s="403" t="s">
        <v>5</v>
      </c>
      <c r="J78" s="401" t="s">
        <v>49</v>
      </c>
      <c r="K78" s="405" t="s">
        <v>6</v>
      </c>
      <c r="L78" s="407" t="s">
        <v>8</v>
      </c>
      <c r="M78" s="407"/>
      <c r="N78" s="408"/>
      <c r="O78" s="407" t="s">
        <v>9</v>
      </c>
      <c r="P78" s="407"/>
      <c r="Q78" s="409"/>
      <c r="R78" s="410" t="s">
        <v>10</v>
      </c>
      <c r="S78" s="407"/>
      <c r="T78" s="408"/>
      <c r="U78" s="407" t="s">
        <v>11</v>
      </c>
      <c r="V78" s="407"/>
      <c r="W78" s="408"/>
      <c r="X78" s="221"/>
      <c r="Y78" s="221"/>
      <c r="Z78" s="221"/>
    </row>
    <row r="79" spans="1:26" s="222" customFormat="1" ht="13" customHeight="1" thickBot="1" x14ac:dyDescent="0.3">
      <c r="A79" s="460"/>
      <c r="B79" s="472"/>
      <c r="C79" s="396"/>
      <c r="D79" s="398"/>
      <c r="E79" s="477"/>
      <c r="F79" s="457"/>
      <c r="G79" s="400"/>
      <c r="H79" s="402"/>
      <c r="I79" s="404"/>
      <c r="J79" s="402"/>
      <c r="K79" s="406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" customHeight="1" x14ac:dyDescent="0.25">
      <c r="A80" s="299" t="s">
        <v>169</v>
      </c>
      <c r="B80" s="289"/>
      <c r="C80" s="60"/>
      <c r="D80" s="61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" customHeight="1" x14ac:dyDescent="0.25">
      <c r="A81" s="275" t="s">
        <v>137</v>
      </c>
      <c r="B81" s="290" t="s">
        <v>115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" customHeight="1" x14ac:dyDescent="0.25">
      <c r="A82" s="275" t="s">
        <v>155</v>
      </c>
      <c r="B82" s="290" t="s">
        <v>116</v>
      </c>
      <c r="C82" s="58"/>
      <c r="D82" s="59" t="s">
        <v>15</v>
      </c>
      <c r="E82" s="58">
        <v>15</v>
      </c>
      <c r="F82" s="59">
        <v>3</v>
      </c>
      <c r="G82" s="58"/>
      <c r="H82" s="58"/>
      <c r="I82" s="58">
        <v>15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15</v>
      </c>
      <c r="W82" s="154"/>
      <c r="X82" s="221"/>
      <c r="Y82" s="221"/>
      <c r="Z82" s="221"/>
    </row>
    <row r="83" spans="1:26" s="8" customFormat="1" ht="13" customHeight="1" x14ac:dyDescent="0.25">
      <c r="A83" s="285" t="s">
        <v>39</v>
      </c>
      <c r="B83" s="291" t="s">
        <v>117</v>
      </c>
      <c r="C83" s="60"/>
      <c r="D83" s="61" t="s">
        <v>15</v>
      </c>
      <c r="E83" s="60">
        <v>15</v>
      </c>
      <c r="F83" s="61">
        <v>3</v>
      </c>
      <c r="G83" s="60"/>
      <c r="H83" s="60"/>
      <c r="I83" s="60">
        <v>15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15</v>
      </c>
      <c r="W83" s="155"/>
      <c r="X83" s="22"/>
      <c r="Y83" s="22"/>
      <c r="Z83" s="22"/>
    </row>
    <row r="84" spans="1:26" s="8" customFormat="1" ht="13" customHeight="1" x14ac:dyDescent="0.25">
      <c r="A84" s="275" t="s">
        <v>40</v>
      </c>
      <c r="B84" s="290" t="s">
        <v>118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" customHeight="1" thickBot="1" x14ac:dyDescent="0.3">
      <c r="A85" s="278" t="s">
        <v>38</v>
      </c>
      <c r="B85" s="292" t="s">
        <v>119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" customHeight="1" x14ac:dyDescent="0.25">
      <c r="A86" s="273" t="s">
        <v>181</v>
      </c>
      <c r="B86" s="293"/>
      <c r="C86" s="190"/>
      <c r="D86" s="191" t="s">
        <v>143</v>
      </c>
      <c r="E86" s="190">
        <f>SUM(E81:E85)</f>
        <v>80</v>
      </c>
      <c r="F86" s="191"/>
      <c r="G86" s="190"/>
      <c r="H86" s="190"/>
      <c r="I86" s="190">
        <f>SUM(I81:I85)</f>
        <v>80</v>
      </c>
      <c r="J86" s="190"/>
      <c r="K86" s="191"/>
      <c r="L86" s="190"/>
      <c r="M86" s="190"/>
      <c r="N86" s="163"/>
      <c r="O86" s="190"/>
      <c r="P86" s="192"/>
      <c r="Q86" s="191"/>
      <c r="R86" s="432"/>
      <c r="S86" s="433"/>
      <c r="T86" s="434"/>
      <c r="U86" s="433">
        <f>SUM(U81:W85)</f>
        <v>80</v>
      </c>
      <c r="V86" s="433"/>
      <c r="W86" s="434"/>
      <c r="X86" s="22"/>
      <c r="Y86" s="22"/>
      <c r="Z86" s="22"/>
    </row>
    <row r="87" spans="1:26" s="8" customFormat="1" ht="13" customHeight="1" thickBot="1" x14ac:dyDescent="0.3">
      <c r="A87" s="269" t="s">
        <v>182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451"/>
      <c r="S87" s="449"/>
      <c r="T87" s="450"/>
      <c r="U87" s="449">
        <f>SUM(F81:F85)</f>
        <v>15</v>
      </c>
      <c r="V87" s="449"/>
      <c r="W87" s="450"/>
      <c r="X87" s="22"/>
      <c r="Y87" s="22"/>
      <c r="Z87" s="22"/>
    </row>
    <row r="88" spans="1:26" s="8" customFormat="1" ht="13" customHeight="1" x14ac:dyDescent="0.25">
      <c r="A88" s="300" t="s">
        <v>170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" customHeight="1" x14ac:dyDescent="0.25">
      <c r="A89" s="301" t="s">
        <v>58</v>
      </c>
      <c r="B89" s="296" t="s">
        <v>120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" customHeight="1" x14ac:dyDescent="0.25">
      <c r="A90" s="284" t="s">
        <v>59</v>
      </c>
      <c r="B90" s="297" t="s">
        <v>121</v>
      </c>
      <c r="C90" s="11"/>
      <c r="D90" s="55" t="s">
        <v>15</v>
      </c>
      <c r="E90" s="11">
        <v>15</v>
      </c>
      <c r="F90" s="55">
        <v>3</v>
      </c>
      <c r="G90" s="11"/>
      <c r="H90" s="11"/>
      <c r="I90" s="11">
        <v>15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15</v>
      </c>
      <c r="W90" s="150"/>
      <c r="X90" s="22"/>
      <c r="Y90" s="22"/>
      <c r="Z90" s="22"/>
    </row>
    <row r="91" spans="1:26" s="8" customFormat="1" ht="13" customHeight="1" x14ac:dyDescent="0.25">
      <c r="A91" s="301" t="s">
        <v>60</v>
      </c>
      <c r="B91" s="296" t="s">
        <v>122</v>
      </c>
      <c r="C91" s="68"/>
      <c r="D91" s="54" t="s">
        <v>15</v>
      </c>
      <c r="E91" s="68">
        <v>15</v>
      </c>
      <c r="F91" s="54">
        <v>3</v>
      </c>
      <c r="G91" s="68"/>
      <c r="H91" s="68"/>
      <c r="I91" s="68">
        <v>15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15</v>
      </c>
      <c r="W91" s="151"/>
      <c r="X91" s="22"/>
      <c r="Y91" s="22"/>
      <c r="Z91" s="22"/>
    </row>
    <row r="92" spans="1:26" s="8" customFormat="1" ht="13" customHeight="1" x14ac:dyDescent="0.25">
      <c r="A92" s="284" t="s">
        <v>56</v>
      </c>
      <c r="B92" s="297" t="s">
        <v>123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" customHeight="1" thickBot="1" x14ac:dyDescent="0.3">
      <c r="A93" s="302" t="s">
        <v>57</v>
      </c>
      <c r="B93" s="298" t="s">
        <v>124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" customHeight="1" x14ac:dyDescent="0.25">
      <c r="A94" s="273" t="s">
        <v>179</v>
      </c>
      <c r="B94" s="162"/>
      <c r="C94" s="190"/>
      <c r="D94" s="191" t="s">
        <v>143</v>
      </c>
      <c r="E94" s="190">
        <f>E89+E90+E91+E92+E93</f>
        <v>80</v>
      </c>
      <c r="F94" s="191"/>
      <c r="G94" s="190"/>
      <c r="H94" s="190"/>
      <c r="I94" s="190">
        <f>SUM(I89:I93)</f>
        <v>80</v>
      </c>
      <c r="J94" s="190"/>
      <c r="K94" s="191"/>
      <c r="L94" s="190"/>
      <c r="M94" s="190"/>
      <c r="N94" s="163"/>
      <c r="O94" s="190"/>
      <c r="P94" s="192"/>
      <c r="Q94" s="191"/>
      <c r="R94" s="432"/>
      <c r="S94" s="433"/>
      <c r="T94" s="434"/>
      <c r="U94" s="433">
        <f>SUM(V89:V95)</f>
        <v>80</v>
      </c>
      <c r="V94" s="433"/>
      <c r="W94" s="434"/>
      <c r="X94" s="22"/>
      <c r="Y94" s="22"/>
      <c r="Z94" s="22"/>
    </row>
    <row r="95" spans="1:26" s="8" customFormat="1" ht="13" customHeight="1" thickBot="1" x14ac:dyDescent="0.3">
      <c r="A95" s="303" t="s">
        <v>180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451"/>
      <c r="S95" s="449"/>
      <c r="T95" s="450"/>
      <c r="U95" s="449">
        <f>SUM(F89:F93)</f>
        <v>15</v>
      </c>
      <c r="V95" s="449"/>
      <c r="W95" s="450"/>
      <c r="X95" s="22"/>
      <c r="Y95" s="22"/>
      <c r="Z95" s="22"/>
    </row>
    <row r="96" spans="1:26" s="8" customFormat="1" ht="13" customHeight="1" x14ac:dyDescent="0.25">
      <c r="A96" s="300" t="s">
        <v>171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" customHeight="1" x14ac:dyDescent="0.25">
      <c r="A97" s="284" t="s">
        <v>52</v>
      </c>
      <c r="B97" s="297" t="s">
        <v>125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" customHeight="1" x14ac:dyDescent="0.25">
      <c r="A98" s="284" t="s">
        <v>53</v>
      </c>
      <c r="B98" s="297" t="s">
        <v>126</v>
      </c>
      <c r="C98" s="11"/>
      <c r="D98" s="55" t="s">
        <v>15</v>
      </c>
      <c r="E98" s="11">
        <v>15</v>
      </c>
      <c r="F98" s="55">
        <v>3</v>
      </c>
      <c r="G98" s="11"/>
      <c r="H98" s="11"/>
      <c r="I98" s="11">
        <v>15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15</v>
      </c>
      <c r="W98" s="150"/>
      <c r="X98" s="22"/>
      <c r="Y98" s="22"/>
      <c r="Z98" s="22"/>
    </row>
    <row r="99" spans="1:26" s="8" customFormat="1" ht="13" customHeight="1" x14ac:dyDescent="0.25">
      <c r="A99" s="284" t="s">
        <v>54</v>
      </c>
      <c r="B99" s="297" t="s">
        <v>127</v>
      </c>
      <c r="C99" s="11"/>
      <c r="D99" s="55" t="s">
        <v>15</v>
      </c>
      <c r="E99" s="11">
        <v>15</v>
      </c>
      <c r="F99" s="55">
        <v>3</v>
      </c>
      <c r="G99" s="11"/>
      <c r="H99" s="11"/>
      <c r="I99" s="11">
        <v>15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15</v>
      </c>
      <c r="W99" s="150"/>
      <c r="X99" s="224"/>
      <c r="Y99" s="22"/>
      <c r="Z99" s="22"/>
    </row>
    <row r="100" spans="1:26" s="8" customFormat="1" ht="13" customHeight="1" x14ac:dyDescent="0.25">
      <c r="A100" s="301" t="s">
        <v>156</v>
      </c>
      <c r="B100" s="296" t="s">
        <v>128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" customHeight="1" thickBot="1" x14ac:dyDescent="0.3">
      <c r="A101" s="302" t="s">
        <v>55</v>
      </c>
      <c r="B101" s="298" t="s">
        <v>129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" customHeight="1" x14ac:dyDescent="0.25">
      <c r="A102" s="273" t="s">
        <v>177</v>
      </c>
      <c r="B102" s="162"/>
      <c r="C102" s="190"/>
      <c r="D102" s="191" t="s">
        <v>143</v>
      </c>
      <c r="E102" s="190">
        <f>SUM(E97:E101)</f>
        <v>80</v>
      </c>
      <c r="F102" s="191"/>
      <c r="G102" s="190"/>
      <c r="H102" s="190"/>
      <c r="I102" s="190">
        <f>SUM(I97:I101)</f>
        <v>80</v>
      </c>
      <c r="J102" s="190"/>
      <c r="K102" s="191"/>
      <c r="L102" s="190"/>
      <c r="M102" s="190"/>
      <c r="N102" s="163"/>
      <c r="O102" s="190"/>
      <c r="P102" s="192"/>
      <c r="Q102" s="191"/>
      <c r="R102" s="432"/>
      <c r="S102" s="433"/>
      <c r="T102" s="434"/>
      <c r="U102" s="433">
        <f>SUM(V97:V102)</f>
        <v>80</v>
      </c>
      <c r="V102" s="433"/>
      <c r="W102" s="434"/>
      <c r="X102" s="22"/>
      <c r="Y102" s="22"/>
      <c r="Z102" s="22"/>
    </row>
    <row r="103" spans="1:26" s="8" customFormat="1" ht="13" customHeight="1" thickBot="1" x14ac:dyDescent="0.3">
      <c r="A103" s="303" t="s">
        <v>178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451"/>
      <c r="S103" s="449"/>
      <c r="T103" s="450"/>
      <c r="U103" s="449">
        <f>SUM(F97:F101)</f>
        <v>15</v>
      </c>
      <c r="V103" s="449"/>
      <c r="W103" s="450"/>
      <c r="X103" s="22"/>
      <c r="Y103" s="22"/>
      <c r="Z103" s="22"/>
    </row>
    <row r="104" spans="1:26" s="8" customFormat="1" ht="13" customHeight="1" x14ac:dyDescent="0.25">
      <c r="A104" s="300" t="s">
        <v>172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" customHeight="1" x14ac:dyDescent="0.25">
      <c r="A105" s="284" t="s">
        <v>86</v>
      </c>
      <c r="B105" s="297" t="s">
        <v>130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" customHeight="1" x14ac:dyDescent="0.25">
      <c r="A106" s="284" t="s">
        <v>62</v>
      </c>
      <c r="B106" s="297" t="s">
        <v>131</v>
      </c>
      <c r="C106" s="11"/>
      <c r="D106" s="55" t="s">
        <v>15</v>
      </c>
      <c r="E106" s="11">
        <v>15</v>
      </c>
      <c r="F106" s="55">
        <v>3</v>
      </c>
      <c r="G106" s="11"/>
      <c r="H106" s="11"/>
      <c r="I106" s="11">
        <v>15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15</v>
      </c>
      <c r="W106" s="150"/>
      <c r="X106" s="22"/>
      <c r="Y106" s="22"/>
      <c r="Z106" s="22"/>
    </row>
    <row r="107" spans="1:26" s="8" customFormat="1" ht="13" customHeight="1" x14ac:dyDescent="0.25">
      <c r="A107" s="284" t="s">
        <v>65</v>
      </c>
      <c r="B107" s="297" t="s">
        <v>132</v>
      </c>
      <c r="C107" s="11"/>
      <c r="D107" s="55" t="s">
        <v>15</v>
      </c>
      <c r="E107" s="11">
        <v>15</v>
      </c>
      <c r="F107" s="55">
        <v>3</v>
      </c>
      <c r="G107" s="11"/>
      <c r="H107" s="11"/>
      <c r="I107" s="11">
        <v>15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15</v>
      </c>
      <c r="W107" s="150"/>
      <c r="X107" s="22"/>
      <c r="Y107" s="22"/>
      <c r="Z107" s="22"/>
    </row>
    <row r="108" spans="1:26" s="8" customFormat="1" ht="13" customHeight="1" x14ac:dyDescent="0.25">
      <c r="A108" s="301" t="s">
        <v>63</v>
      </c>
      <c r="B108" s="296" t="s">
        <v>133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136</v>
      </c>
      <c r="B109" s="298" t="s">
        <v>134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" customHeight="1" x14ac:dyDescent="0.25">
      <c r="A110" s="273" t="s">
        <v>175</v>
      </c>
      <c r="B110" s="162"/>
      <c r="C110" s="190"/>
      <c r="D110" s="191" t="s">
        <v>143</v>
      </c>
      <c r="E110" s="190">
        <f>SUM(E105:E109)</f>
        <v>80</v>
      </c>
      <c r="F110" s="191"/>
      <c r="G110" s="190"/>
      <c r="H110" s="190"/>
      <c r="I110" s="190">
        <f>SUM(I105:I109)</f>
        <v>80</v>
      </c>
      <c r="J110" s="190"/>
      <c r="K110" s="191"/>
      <c r="L110" s="190"/>
      <c r="M110" s="190"/>
      <c r="N110" s="163"/>
      <c r="O110" s="190"/>
      <c r="P110" s="192"/>
      <c r="Q110" s="191"/>
      <c r="R110" s="432"/>
      <c r="S110" s="433"/>
      <c r="T110" s="434"/>
      <c r="U110" s="433">
        <f>SUM(V105:V109)</f>
        <v>80</v>
      </c>
      <c r="V110" s="433"/>
      <c r="W110" s="434"/>
      <c r="X110" s="22"/>
      <c r="Y110" s="22"/>
      <c r="Z110" s="22"/>
    </row>
    <row r="111" spans="1:26" s="8" customFormat="1" ht="13" customHeight="1" thickBot="1" x14ac:dyDescent="0.3">
      <c r="A111" s="303" t="s">
        <v>176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451"/>
      <c r="S111" s="449"/>
      <c r="T111" s="450"/>
      <c r="U111" s="449">
        <f>SUM(F105:F109)</f>
        <v>15</v>
      </c>
      <c r="V111" s="449"/>
      <c r="W111" s="450"/>
      <c r="X111" s="22"/>
      <c r="Y111" s="22"/>
      <c r="Z111" s="22"/>
    </row>
    <row r="112" spans="1:26" s="8" customFormat="1" ht="7.5" customHeight="1" thickBot="1" x14ac:dyDescent="0.3">
      <c r="A112" s="503"/>
      <c r="B112" s="504"/>
      <c r="C112" s="504"/>
      <c r="D112" s="504"/>
      <c r="E112" s="504"/>
      <c r="F112" s="504"/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  <c r="Q112" s="504"/>
      <c r="R112" s="504"/>
      <c r="S112" s="504"/>
      <c r="T112" s="504"/>
      <c r="U112" s="504"/>
      <c r="V112" s="504"/>
      <c r="W112" s="505"/>
      <c r="X112" s="22"/>
      <c r="Y112" s="22"/>
      <c r="Z112" s="22"/>
    </row>
    <row r="113" spans="1:26" s="4" customFormat="1" ht="35.15" customHeight="1" x14ac:dyDescent="0.25">
      <c r="A113" s="306" t="s">
        <v>183</v>
      </c>
      <c r="B113" s="385"/>
      <c r="C113" s="386"/>
      <c r="D113" s="387"/>
      <c r="E113" s="443">
        <f>E32+E74+E86</f>
        <v>700</v>
      </c>
      <c r="F113" s="445"/>
      <c r="G113" s="388">
        <f>G32+G74</f>
        <v>345</v>
      </c>
      <c r="H113" s="447"/>
      <c r="I113" s="389">
        <f>I32+I74+I86</f>
        <v>215</v>
      </c>
      <c r="J113" s="447"/>
      <c r="K113" s="390">
        <f>SUM(K32)</f>
        <v>120</v>
      </c>
      <c r="L113" s="417">
        <f>SUM(L32)</f>
        <v>200</v>
      </c>
      <c r="M113" s="418"/>
      <c r="N113" s="419"/>
      <c r="O113" s="423">
        <f>O32+O74</f>
        <v>195</v>
      </c>
      <c r="P113" s="423"/>
      <c r="Q113" s="424"/>
      <c r="R113" s="426">
        <f>R32+R74</f>
        <v>145</v>
      </c>
      <c r="S113" s="423"/>
      <c r="T113" s="427"/>
      <c r="U113" s="428">
        <f>U32+U74+U86</f>
        <v>160</v>
      </c>
      <c r="V113" s="428"/>
      <c r="W113" s="429"/>
      <c r="X113" s="391"/>
      <c r="Y113" s="391"/>
      <c r="Z113" s="391"/>
    </row>
    <row r="114" spans="1:26" s="8" customFormat="1" ht="21" customHeight="1" x14ac:dyDescent="0.25">
      <c r="A114" s="306" t="s">
        <v>184</v>
      </c>
      <c r="B114" s="304"/>
      <c r="C114" s="197"/>
      <c r="D114" s="198"/>
      <c r="E114" s="444"/>
      <c r="F114" s="446"/>
      <c r="G114" s="311">
        <f>SUM(G32+G53)</f>
        <v>355</v>
      </c>
      <c r="H114" s="448"/>
      <c r="I114" s="312">
        <f>SUM(I32+I53+I86)</f>
        <v>225</v>
      </c>
      <c r="J114" s="448"/>
      <c r="K114" s="313">
        <v>120</v>
      </c>
      <c r="L114" s="420"/>
      <c r="M114" s="421"/>
      <c r="N114" s="422"/>
      <c r="O114" s="421"/>
      <c r="P114" s="421"/>
      <c r="Q114" s="425"/>
      <c r="R114" s="420"/>
      <c r="S114" s="421"/>
      <c r="T114" s="422"/>
      <c r="U114" s="430"/>
      <c r="V114" s="430"/>
      <c r="W114" s="431"/>
      <c r="X114" s="22"/>
      <c r="Y114" s="22"/>
      <c r="Z114" s="22"/>
    </row>
    <row r="115" spans="1:26" s="8" customFormat="1" ht="13" customHeight="1" x14ac:dyDescent="0.25">
      <c r="A115" s="306" t="s">
        <v>111</v>
      </c>
      <c r="B115" s="304"/>
      <c r="C115" s="197"/>
      <c r="D115" s="198"/>
      <c r="E115" s="197">
        <v>60</v>
      </c>
      <c r="F115" s="198"/>
      <c r="G115" s="197"/>
      <c r="H115" s="197"/>
      <c r="I115" s="197"/>
      <c r="J115" s="197"/>
      <c r="K115" s="198"/>
      <c r="L115" s="420"/>
      <c r="M115" s="421"/>
      <c r="N115" s="422"/>
      <c r="O115" s="497"/>
      <c r="P115" s="497"/>
      <c r="Q115" s="499"/>
      <c r="R115" s="420">
        <v>60</v>
      </c>
      <c r="S115" s="421"/>
      <c r="T115" s="422"/>
      <c r="U115" s="430"/>
      <c r="V115" s="430"/>
      <c r="W115" s="431"/>
      <c r="X115" s="22"/>
      <c r="Y115" s="22"/>
      <c r="Z115" s="22"/>
    </row>
    <row r="116" spans="1:26" s="350" customFormat="1" ht="13" customHeight="1" x14ac:dyDescent="0.25">
      <c r="A116" s="346" t="s">
        <v>185</v>
      </c>
      <c r="B116" s="347"/>
      <c r="C116" s="311"/>
      <c r="D116" s="313"/>
      <c r="E116" s="348"/>
      <c r="F116" s="313">
        <f>F52</f>
        <v>6</v>
      </c>
      <c r="G116" s="322"/>
      <c r="H116" s="322"/>
      <c r="I116" s="322"/>
      <c r="J116" s="322"/>
      <c r="K116" s="323"/>
      <c r="L116" s="496"/>
      <c r="M116" s="497"/>
      <c r="N116" s="498"/>
      <c r="O116" s="497"/>
      <c r="P116" s="497"/>
      <c r="Q116" s="499"/>
      <c r="R116" s="496">
        <f>F52</f>
        <v>6</v>
      </c>
      <c r="S116" s="497"/>
      <c r="T116" s="498"/>
      <c r="U116" s="497"/>
      <c r="V116" s="497"/>
      <c r="W116" s="498"/>
      <c r="X116" s="349"/>
      <c r="Y116" s="349"/>
      <c r="Z116" s="349"/>
    </row>
    <row r="117" spans="1:26" s="8" customFormat="1" ht="13" customHeight="1" x14ac:dyDescent="0.25">
      <c r="A117" s="306" t="s">
        <v>112</v>
      </c>
      <c r="B117" s="304"/>
      <c r="C117" s="197"/>
      <c r="D117" s="198"/>
      <c r="E117" s="197"/>
      <c r="F117" s="198">
        <f>F33++F76+F87</f>
        <v>120</v>
      </c>
      <c r="G117" s="197"/>
      <c r="H117" s="197"/>
      <c r="I117" s="197"/>
      <c r="J117" s="197"/>
      <c r="K117" s="198"/>
      <c r="L117" s="496">
        <f>SUM(L33)</f>
        <v>30</v>
      </c>
      <c r="M117" s="497"/>
      <c r="N117" s="498"/>
      <c r="O117" s="497">
        <f>O33+O76+O87</f>
        <v>30</v>
      </c>
      <c r="P117" s="497"/>
      <c r="Q117" s="499"/>
      <c r="R117" s="496">
        <f>R33+R76+R87</f>
        <v>30</v>
      </c>
      <c r="S117" s="497"/>
      <c r="T117" s="498"/>
      <c r="U117" s="497">
        <f>U33+U76+U87</f>
        <v>30</v>
      </c>
      <c r="V117" s="497"/>
      <c r="W117" s="498"/>
      <c r="X117" s="22"/>
      <c r="Y117" s="22"/>
      <c r="Z117" s="22"/>
    </row>
    <row r="118" spans="1:26" s="8" customFormat="1" ht="12" customHeight="1" x14ac:dyDescent="0.25">
      <c r="A118" s="306" t="s">
        <v>149</v>
      </c>
      <c r="B118" s="304"/>
      <c r="C118" s="197"/>
      <c r="D118" s="198"/>
      <c r="E118" s="197"/>
      <c r="F118" s="198">
        <f>F76+F87</f>
        <v>59</v>
      </c>
      <c r="G118" s="197"/>
      <c r="H118" s="197"/>
      <c r="I118" s="197"/>
      <c r="J118" s="197"/>
      <c r="K118" s="198"/>
      <c r="L118" s="496"/>
      <c r="M118" s="497"/>
      <c r="N118" s="498"/>
      <c r="O118" s="497">
        <f>O76+O87</f>
        <v>12</v>
      </c>
      <c r="P118" s="497"/>
      <c r="Q118" s="499"/>
      <c r="R118" s="496">
        <f>R76+R87</f>
        <v>25</v>
      </c>
      <c r="S118" s="497"/>
      <c r="T118" s="498"/>
      <c r="U118" s="497">
        <f>U76+U87</f>
        <v>22</v>
      </c>
      <c r="V118" s="497"/>
      <c r="W118" s="498"/>
      <c r="X118" s="22"/>
      <c r="Y118" s="22"/>
      <c r="Z118" s="22"/>
    </row>
    <row r="119" spans="1:26" s="8" customFormat="1" ht="11.25" customHeight="1" x14ac:dyDescent="0.25">
      <c r="A119" s="314" t="s">
        <v>148</v>
      </c>
      <c r="B119" s="315"/>
      <c r="C119" s="316"/>
      <c r="D119" s="309"/>
      <c r="E119" s="316"/>
      <c r="F119" s="309">
        <v>28</v>
      </c>
      <c r="G119" s="316"/>
      <c r="H119" s="316"/>
      <c r="I119" s="316"/>
      <c r="J119" s="316"/>
      <c r="K119" s="309"/>
      <c r="L119" s="317"/>
      <c r="M119" s="318"/>
      <c r="N119" s="319"/>
      <c r="O119" s="318"/>
      <c r="P119" s="318"/>
      <c r="Q119" s="320"/>
      <c r="R119" s="317"/>
      <c r="S119" s="318"/>
      <c r="T119" s="319"/>
      <c r="U119" s="318"/>
      <c r="V119" s="318"/>
      <c r="W119" s="319"/>
      <c r="X119" s="22"/>
      <c r="Y119" s="22"/>
      <c r="Z119" s="22"/>
    </row>
    <row r="120" spans="1:26" s="8" customFormat="1" ht="11.25" customHeight="1" thickBot="1" x14ac:dyDescent="0.3">
      <c r="A120" s="307" t="s">
        <v>43</v>
      </c>
      <c r="B120" s="305"/>
      <c r="C120" s="199"/>
      <c r="D120" s="200"/>
      <c r="E120" s="199"/>
      <c r="F120" s="200"/>
      <c r="G120" s="199"/>
      <c r="H120" s="199"/>
      <c r="I120" s="199"/>
      <c r="J120" s="199"/>
      <c r="K120" s="200"/>
      <c r="L120" s="201"/>
      <c r="M120" s="202">
        <v>2</v>
      </c>
      <c r="N120" s="204"/>
      <c r="O120" s="202"/>
      <c r="P120" s="202">
        <v>3</v>
      </c>
      <c r="Q120" s="203"/>
      <c r="R120" s="201"/>
      <c r="S120" s="202">
        <v>1</v>
      </c>
      <c r="T120" s="204"/>
      <c r="U120" s="202"/>
      <c r="V120" s="202"/>
      <c r="W120" s="204"/>
      <c r="X120" s="22"/>
      <c r="Y120" s="22"/>
      <c r="Z120" s="22"/>
    </row>
    <row r="121" spans="1:26" s="8" customFormat="1" ht="11.25" customHeight="1" x14ac:dyDescent="0.25">
      <c r="A121" s="225" t="s">
        <v>51</v>
      </c>
      <c r="B121" s="226"/>
      <c r="C121" s="12"/>
      <c r="D121" s="12"/>
      <c r="E121" s="12"/>
      <c r="F121" s="12"/>
      <c r="G121" s="12"/>
      <c r="H121" s="12"/>
      <c r="I121" s="12"/>
      <c r="J121" s="12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22"/>
      <c r="X121" s="22"/>
      <c r="Y121" s="22"/>
      <c r="Z121" s="22"/>
    </row>
    <row r="122" spans="1:26" s="8" customFormat="1" ht="11.25" customHeight="1" x14ac:dyDescent="0.25">
      <c r="A122" s="310" t="s">
        <v>152</v>
      </c>
      <c r="B122" s="310"/>
      <c r="C122" s="310"/>
      <c r="D122" s="310"/>
      <c r="E122" s="310"/>
      <c r="F122" s="310"/>
      <c r="G122" s="310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22"/>
      <c r="Y122" s="22"/>
      <c r="Z122" s="22"/>
    </row>
    <row r="123" spans="1:26" s="8" customFormat="1" ht="11.25" customHeight="1" x14ac:dyDescent="0.25">
      <c r="A123" s="310" t="s">
        <v>150</v>
      </c>
      <c r="B123" s="310"/>
      <c r="C123" s="310"/>
      <c r="D123" s="310"/>
      <c r="E123" s="310"/>
      <c r="F123" s="310"/>
      <c r="G123" s="310"/>
      <c r="H123" s="310"/>
      <c r="I123" s="310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22"/>
      <c r="Y123" s="22"/>
      <c r="Z123" s="22"/>
    </row>
    <row r="124" spans="1:26" s="8" customFormat="1" ht="11.25" customHeight="1" x14ac:dyDescent="0.25">
      <c r="A124" s="310" t="s">
        <v>151</v>
      </c>
      <c r="B124" s="310"/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22"/>
      <c r="Y124" s="22"/>
      <c r="Z124" s="22"/>
    </row>
    <row r="125" spans="1:26" s="8" customFormat="1" ht="11.25" customHeight="1" x14ac:dyDescent="0.25">
      <c r="A125" s="227" t="s">
        <v>113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101"/>
      <c r="S125" s="101"/>
      <c r="T125" s="101"/>
      <c r="U125" s="101"/>
      <c r="V125" s="101"/>
      <c r="W125" s="101"/>
      <c r="X125" s="22"/>
      <c r="Y125" s="22"/>
      <c r="Z125" s="22"/>
    </row>
    <row r="126" spans="1:26" s="8" customFormat="1" ht="11.25" customHeight="1" x14ac:dyDescent="0.25">
      <c r="A126" s="103" t="s">
        <v>154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206"/>
      <c r="S126" s="206"/>
      <c r="T126" s="206"/>
      <c r="U126" s="206"/>
      <c r="V126" s="206"/>
      <c r="W126" s="22"/>
      <c r="X126" s="22"/>
      <c r="Y126" s="22"/>
      <c r="Z126" s="22"/>
    </row>
    <row r="127" spans="1:26" x14ac:dyDescent="0.2">
      <c r="A127" s="308" t="s">
        <v>153</v>
      </c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2"/>
    </row>
    <row r="128" spans="1:26" x14ac:dyDescent="0.2">
      <c r="A128" s="4" t="s">
        <v>192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206"/>
      <c r="M128" s="206"/>
      <c r="N128" s="206"/>
      <c r="O128" s="206"/>
      <c r="P128" s="206"/>
      <c r="Q128" s="206"/>
      <c r="R128" s="206"/>
      <c r="S128" s="22"/>
      <c r="T128" s="22"/>
      <c r="U128" s="206"/>
      <c r="V128" s="206"/>
      <c r="W128" s="22"/>
    </row>
    <row r="129" spans="1:23" ht="12" x14ac:dyDescent="0.2">
      <c r="A129" s="228" t="s">
        <v>193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206"/>
      <c r="M129" s="206"/>
      <c r="N129" s="206"/>
      <c r="O129" s="206"/>
      <c r="P129" s="206"/>
      <c r="Q129" s="206"/>
      <c r="R129" s="22"/>
      <c r="S129" s="22"/>
      <c r="T129" s="22"/>
      <c r="U129" s="22"/>
      <c r="V129" s="206"/>
      <c r="W129" s="22"/>
    </row>
    <row r="130" spans="1:23" ht="10.5" x14ac:dyDescent="0.2">
      <c r="A130" s="102"/>
    </row>
  </sheetData>
  <mergeCells count="154">
    <mergeCell ref="R118:T118"/>
    <mergeCell ref="U118:W118"/>
    <mergeCell ref="L118:N118"/>
    <mergeCell ref="O118:Q118"/>
    <mergeCell ref="R103:T103"/>
    <mergeCell ref="J57:J58"/>
    <mergeCell ref="J78:J79"/>
    <mergeCell ref="A112:W112"/>
    <mergeCell ref="U55:W55"/>
    <mergeCell ref="R55:T55"/>
    <mergeCell ref="L117:N117"/>
    <mergeCell ref="R95:T95"/>
    <mergeCell ref="U95:W95"/>
    <mergeCell ref="R86:T86"/>
    <mergeCell ref="R94:T94"/>
    <mergeCell ref="U94:W94"/>
    <mergeCell ref="O117:Q117"/>
    <mergeCell ref="R117:T117"/>
    <mergeCell ref="U117:W117"/>
    <mergeCell ref="O57:Q57"/>
    <mergeCell ref="R57:T57"/>
    <mergeCell ref="U57:W57"/>
    <mergeCell ref="D78:D79"/>
    <mergeCell ref="G78:G79"/>
    <mergeCell ref="U32:W32"/>
    <mergeCell ref="L33:N33"/>
    <mergeCell ref="O33:Q33"/>
    <mergeCell ref="R33:T33"/>
    <mergeCell ref="U33:W33"/>
    <mergeCell ref="L116:N116"/>
    <mergeCell ref="O116:Q116"/>
    <mergeCell ref="R116:T116"/>
    <mergeCell ref="U116:W116"/>
    <mergeCell ref="L32:N32"/>
    <mergeCell ref="O32:Q32"/>
    <mergeCell ref="R32:T32"/>
    <mergeCell ref="O54:Q54"/>
    <mergeCell ref="R54:T54"/>
    <mergeCell ref="U54:W54"/>
    <mergeCell ref="L115:N115"/>
    <mergeCell ref="O115:Q115"/>
    <mergeCell ref="R115:T115"/>
    <mergeCell ref="U115:W115"/>
    <mergeCell ref="O53:Q53"/>
    <mergeCell ref="O55:Q55"/>
    <mergeCell ref="O74:Q74"/>
    <mergeCell ref="O76:Q76"/>
    <mergeCell ref="U53:W53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E113:E114"/>
    <mergeCell ref="F113:F114"/>
    <mergeCell ref="H113:H114"/>
    <mergeCell ref="J113:J114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L53:N53"/>
    <mergeCell ref="L55:N55"/>
    <mergeCell ref="R77:W77"/>
    <mergeCell ref="U78:W78"/>
    <mergeCell ref="L113:N114"/>
    <mergeCell ref="O113:Q114"/>
    <mergeCell ref="R113:T114"/>
    <mergeCell ref="U113:W114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2019-03-01T09:07:08Z</cp:lastPrinted>
  <dcterms:created xsi:type="dcterms:W3CDTF">1997-02-26T13:46:56Z</dcterms:created>
  <dcterms:modified xsi:type="dcterms:W3CDTF">2021-06-16T11:42:37Z</dcterms:modified>
</cp:coreProperties>
</file>