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łgosia Kwidzińska\Desktop\"/>
    </mc:Choice>
  </mc:AlternateContent>
  <bookViews>
    <workbookView xWindow="0" yWindow="0" windowWidth="9720" windowHeight="12300"/>
  </bookViews>
  <sheets>
    <sheet name="II Wersja" sheetId="2" r:id="rId1"/>
  </sheets>
  <definedNames>
    <definedName name="_xlnm.Print_Area" localSheetId="0">'II Wersja'!$A$1:$Z$112</definedName>
  </definedNames>
  <calcPr calcId="162913"/>
  <extLst>
    <ext uri="GoogleSheetsCustomDataVersion1">
      <go:sheetsCustomData xmlns:go="http://customooxmlschemas.google.com/" r:id="" roundtripDataSignature="AMtx7mjiVy4Ss/zpa2cqezYue/3+VhlI1A=="/>
    </ext>
  </extLst>
</workbook>
</file>

<file path=xl/calcChain.xml><?xml version="1.0" encoding="utf-8"?>
<calcChain xmlns="http://schemas.openxmlformats.org/spreadsheetml/2006/main">
  <c r="E104" i="2" l="1"/>
  <c r="E103" i="2"/>
  <c r="X44" i="2" l="1"/>
  <c r="X43" i="2"/>
  <c r="U43" i="2"/>
  <c r="U92" i="2"/>
  <c r="U57" i="2"/>
  <c r="U94" i="2" s="1"/>
  <c r="U56" i="2"/>
  <c r="U88" i="2"/>
  <c r="F106" i="2"/>
  <c r="U80" i="2"/>
  <c r="U72" i="2"/>
  <c r="U64" i="2"/>
  <c r="U96" i="2" l="1"/>
  <c r="E106" i="2"/>
  <c r="G107" i="2"/>
  <c r="F105" i="2"/>
  <c r="E105" i="2"/>
  <c r="F104" i="2"/>
  <c r="F103" i="2"/>
  <c r="J89" i="2"/>
  <c r="I89" i="2"/>
  <c r="J81" i="2"/>
  <c r="I81" i="2"/>
  <c r="J73" i="2"/>
  <c r="I73" i="2"/>
  <c r="J65" i="2"/>
  <c r="I65" i="2"/>
  <c r="J57" i="2"/>
  <c r="I57" i="2"/>
  <c r="F88" i="2"/>
  <c r="E88" i="2"/>
  <c r="F80" i="2"/>
  <c r="E80" i="2"/>
  <c r="F72" i="2"/>
  <c r="E72" i="2"/>
  <c r="F64" i="2"/>
  <c r="E64" i="2"/>
  <c r="F56" i="2"/>
  <c r="E56" i="2"/>
  <c r="J33" i="2"/>
  <c r="I33" i="2"/>
  <c r="J27" i="2"/>
  <c r="I27" i="2"/>
  <c r="J18" i="2"/>
  <c r="I18" i="2"/>
  <c r="J8" i="2"/>
  <c r="I8" i="2"/>
  <c r="R94" i="2"/>
  <c r="N91" i="2"/>
  <c r="U89" i="2"/>
  <c r="H89" i="2"/>
  <c r="M88" i="2"/>
  <c r="G88" i="2"/>
  <c r="U81" i="2"/>
  <c r="H81" i="2"/>
  <c r="M80" i="2"/>
  <c r="G80" i="2"/>
  <c r="U73" i="2"/>
  <c r="H73" i="2"/>
  <c r="M72" i="2"/>
  <c r="G72" i="2"/>
  <c r="U65" i="2"/>
  <c r="H65" i="2"/>
  <c r="M64" i="2"/>
  <c r="G64" i="2"/>
  <c r="H57" i="2"/>
  <c r="M56" i="2"/>
  <c r="G56" i="2"/>
  <c r="X96" i="2"/>
  <c r="H96" i="2" s="1"/>
  <c r="R43" i="2"/>
  <c r="R92" i="2" s="1"/>
  <c r="R96" i="2" s="1"/>
  <c r="O43" i="2"/>
  <c r="O92" i="2" s="1"/>
  <c r="O96" i="2" s="1"/>
  <c r="Z33" i="2"/>
  <c r="Y33" i="2"/>
  <c r="X33" i="2"/>
  <c r="W33" i="2"/>
  <c r="V33" i="2"/>
  <c r="U33" i="2"/>
  <c r="T33" i="2"/>
  <c r="S33" i="2"/>
  <c r="R33" i="2"/>
  <c r="R93" i="2" s="1"/>
  <c r="Q33" i="2"/>
  <c r="P33" i="2"/>
  <c r="O33" i="2"/>
  <c r="N33" i="2"/>
  <c r="M33" i="2"/>
  <c r="L33" i="2"/>
  <c r="K33" i="2"/>
  <c r="H33" i="2"/>
  <c r="H44" i="2" s="1"/>
  <c r="G33" i="2"/>
  <c r="F33" i="2"/>
  <c r="E33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H27" i="2"/>
  <c r="G27" i="2"/>
  <c r="F27" i="2"/>
  <c r="E27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H18" i="2"/>
  <c r="G18" i="2"/>
  <c r="F18" i="2"/>
  <c r="E1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L42" i="2" s="1"/>
  <c r="K8" i="2"/>
  <c r="H8" i="2"/>
  <c r="G8" i="2"/>
  <c r="F8" i="2"/>
  <c r="E8" i="2"/>
  <c r="M42" i="2" l="1"/>
  <c r="M91" i="2" s="1"/>
  <c r="O42" i="2"/>
  <c r="O91" i="2" s="1"/>
  <c r="O95" i="2" s="1"/>
  <c r="F97" i="2"/>
  <c r="F42" i="2"/>
  <c r="F91" i="2" s="1"/>
  <c r="F93" i="2"/>
  <c r="X42" i="2"/>
  <c r="X95" i="2" s="1"/>
  <c r="J42" i="2"/>
  <c r="J96" i="2" s="1"/>
  <c r="E93" i="2"/>
  <c r="E42" i="2"/>
  <c r="E91" i="2" s="1"/>
  <c r="F107" i="2"/>
  <c r="K42" i="2"/>
  <c r="K91" i="2" s="1"/>
  <c r="X94" i="2"/>
  <c r="H94" i="2" s="1"/>
  <c r="G97" i="2"/>
  <c r="U42" i="2"/>
  <c r="R42" i="2"/>
  <c r="R91" i="2" s="1"/>
  <c r="R95" i="2" s="1"/>
  <c r="H43" i="2"/>
  <c r="H92" i="2" s="1"/>
  <c r="E107" i="2"/>
  <c r="E97" i="2"/>
  <c r="I42" i="2"/>
  <c r="I96" i="2" s="1"/>
  <c r="X91" i="2"/>
  <c r="G42" i="2"/>
  <c r="G91" i="2" s="1"/>
  <c r="X92" i="2"/>
  <c r="U91" i="2" l="1"/>
  <c r="X93" i="2"/>
  <c r="U93" i="2"/>
  <c r="U95" i="2"/>
  <c r="G95" i="2" s="1"/>
  <c r="G93" i="2" l="1"/>
</calcChain>
</file>

<file path=xl/sharedStrings.xml><?xml version="1.0" encoding="utf-8"?>
<sst xmlns="http://schemas.openxmlformats.org/spreadsheetml/2006/main" count="274" uniqueCount="169">
  <si>
    <t>STACJONARNE STUDIA II STOPNIA, profil OGÓLNOAKADEMICKI</t>
  </si>
  <si>
    <t>Przedmioty dla kierunku</t>
  </si>
  <si>
    <t>Forma zaliczenia</t>
  </si>
  <si>
    <t>Liczba godz.</t>
  </si>
  <si>
    <t>ECTS</t>
  </si>
  <si>
    <t>Forma zajęć</t>
  </si>
  <si>
    <t>rok I   2020/21</t>
  </si>
  <si>
    <t>rok II   2021/22</t>
  </si>
  <si>
    <t>Sem. zimowy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</si>
  <si>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</si>
  <si>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</si>
  <si>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</si>
  <si>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</si>
  <si>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</si>
  <si>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</si>
  <si>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</si>
  <si>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</si>
  <si>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</si>
  <si>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</si>
  <si>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podstawowe: współczesne źródła i konteksty teoretyczne pracy socjalnej</t>
  </si>
  <si>
    <t>o1</t>
  </si>
  <si>
    <t>2E,7Zo</t>
  </si>
  <si>
    <t>Filozoficzne źródła pracy socjalnej i polityki społecznej</t>
  </si>
  <si>
    <t>o1.1</t>
  </si>
  <si>
    <t>Zo</t>
  </si>
  <si>
    <t>Współczesne dyskursy socjologiczne</t>
  </si>
  <si>
    <t>o1.3</t>
  </si>
  <si>
    <t>Współczesne nurty pedagogiki społecznej</t>
  </si>
  <si>
    <t>o1.4</t>
  </si>
  <si>
    <t>E</t>
  </si>
  <si>
    <t>Etyczne dylematy pracy socjalnej</t>
  </si>
  <si>
    <t>o1.5</t>
  </si>
  <si>
    <t>Elementy psychologii społecznej, rozwojowej i klinicznej dla pracy socjalnej</t>
  </si>
  <si>
    <t>o1.6</t>
  </si>
  <si>
    <t>Praca socjalna oparta na prawach człowieka</t>
  </si>
  <si>
    <t>o1.7</t>
  </si>
  <si>
    <t>Prawne aspekty pracy socjalnej i systemu zabezpieczenia społecznego oraz prawa administracyjnego</t>
  </si>
  <si>
    <t>o1.8</t>
  </si>
  <si>
    <t>Metody badań społecznych</t>
  </si>
  <si>
    <t>o1.9</t>
  </si>
  <si>
    <t>E,Zo</t>
  </si>
  <si>
    <t>B:  Przedmioty kierunkowe: praca socjalna - aktualne pola profesji i praktyki badawczej</t>
  </si>
  <si>
    <t>o 2</t>
  </si>
  <si>
    <t>E,5Zo</t>
  </si>
  <si>
    <t>Polityka społeczna a praca socjalna</t>
  </si>
  <si>
    <t>o2.1</t>
  </si>
  <si>
    <t>Współczesne teorie i modele pracy socjalnej</t>
  </si>
  <si>
    <t>o2.2</t>
  </si>
  <si>
    <t>o2.3</t>
  </si>
  <si>
    <t>Międzygeneracyjna praca socjalna w środowisku lokalnym</t>
  </si>
  <si>
    <t>o2.4</t>
  </si>
  <si>
    <t>o2.5</t>
  </si>
  <si>
    <t>Superwizja w pracy socjalnej</t>
  </si>
  <si>
    <t>o2.6</t>
  </si>
  <si>
    <t>Praktyki wykluczania a efektywna komunikacja</t>
  </si>
  <si>
    <t>o2.7</t>
  </si>
  <si>
    <t>Problematyka i profilaktyka wypalenia zawodowego służb społecznych</t>
  </si>
  <si>
    <t>o2.8</t>
  </si>
  <si>
    <t>ow3</t>
  </si>
  <si>
    <t>2Z</t>
  </si>
  <si>
    <t>C: Seminarium magisterskie</t>
  </si>
  <si>
    <t>D: Język obcy</t>
  </si>
  <si>
    <t>ow3.1</t>
  </si>
  <si>
    <t>E: Przedmioty do wyboru</t>
  </si>
  <si>
    <t>ow3.3</t>
  </si>
  <si>
    <t>2Zo</t>
  </si>
  <si>
    <t>Wykład na innym kierunku</t>
  </si>
  <si>
    <t>Fakultety</t>
  </si>
  <si>
    <t>F: Wprowadzenie do praktyki pracy socjalnej</t>
  </si>
  <si>
    <t>G: Praktyka zawodowa</t>
  </si>
  <si>
    <t>ow3.4</t>
  </si>
  <si>
    <t>Z</t>
  </si>
  <si>
    <t>Liczba godzin z przedmiotów dla kierunku (A,B,C,D,E,F) i praktyk (G)</t>
  </si>
  <si>
    <t>Liczba punktów ECTS z przedmiotów obowiązkowych (A,B,C,D,F) i praktyk (G)</t>
  </si>
  <si>
    <t>Liczba punktów ECTS z przedmiotów do wyboru (E )</t>
  </si>
  <si>
    <t>Licza obowiązkowych egzaminów</t>
  </si>
  <si>
    <t>sem. III lub IV</t>
  </si>
  <si>
    <t>H1: Asystentura rodzin w pracy socjalnej</t>
  </si>
  <si>
    <t>Rodzina w zmieniającym się dyskursie nauk społecznych</t>
  </si>
  <si>
    <t>C1.1</t>
  </si>
  <si>
    <t>Nowoczesne narzędzia w pracy asystenta rodziny</t>
  </si>
  <si>
    <t>C1.2</t>
  </si>
  <si>
    <t>Komunikacja interpersonalna i mediacje w pracy z rodziną</t>
  </si>
  <si>
    <t>C1.3</t>
  </si>
  <si>
    <t>Czas wolny jako narzędzie zmiany</t>
  </si>
  <si>
    <t>C1.4</t>
  </si>
  <si>
    <t>Zarządzanie projektami w pracy z rodziną</t>
  </si>
  <si>
    <t>C1.5</t>
  </si>
  <si>
    <t>Liczba godzin z przedmiotów dla modułu</t>
  </si>
  <si>
    <t>5Zo</t>
  </si>
  <si>
    <t>Liczba punktów z przedmiotów dla modułu</t>
  </si>
  <si>
    <t>H2: Organizowanie społeczności lokalnej w pracy socjalnej</t>
  </si>
  <si>
    <t>Organizowanie społeczności lokalnej</t>
  </si>
  <si>
    <t>C2.1</t>
  </si>
  <si>
    <t>Ja, animator społeczny</t>
  </si>
  <si>
    <t>C2.2</t>
  </si>
  <si>
    <t>Rozwój lokalny jako cel organizowania społeczności lokalnej</t>
  </si>
  <si>
    <t>C2.3</t>
  </si>
  <si>
    <t>Innowacje w pracy organizatora społeczności lokalnej</t>
  </si>
  <si>
    <t>C2.4</t>
  </si>
  <si>
    <t>Zarządzanie projektami w pracy środowiskowej</t>
  </si>
  <si>
    <t>C2.5</t>
  </si>
  <si>
    <t>H3: Praca socjalna z seniorami</t>
  </si>
  <si>
    <t>Problematyka senioralna w pracy socjalnej</t>
  </si>
  <si>
    <t>C3.1</t>
  </si>
  <si>
    <t>Jakość życia seniorów - wyzwania społeczno-pedagogiczne</t>
  </si>
  <si>
    <t>C3.2</t>
  </si>
  <si>
    <t>Psychologia starzenia się i przemijania</t>
  </si>
  <si>
    <t>C3.3</t>
  </si>
  <si>
    <t>Biografia jako metoda aktywizacji seniora</t>
  </si>
  <si>
    <t>C3.4</t>
  </si>
  <si>
    <t>Zarządzanie projektami w polityce senioralnej</t>
  </si>
  <si>
    <t>C3.5</t>
  </si>
  <si>
    <t>H4: Praca socjalna z osobami z uzależnieniem i zaburzeniami psychicznymi</t>
  </si>
  <si>
    <t>Praca socjalna i terapia na rzecz osób z uzależnieniem</t>
  </si>
  <si>
    <t>C4.1</t>
  </si>
  <si>
    <t>Funkcjonowanie rodziny z osobą z uzależnieniem</t>
  </si>
  <si>
    <t>C4.2</t>
  </si>
  <si>
    <t>Osoby z zaburzeniem psychicznym w środowisku lokalnym</t>
  </si>
  <si>
    <t>C4.3</t>
  </si>
  <si>
    <t>Polityka społeczna i wsparcie rodzin z osobą z zaburzeniem psychicznym</t>
  </si>
  <si>
    <t>C4.4</t>
  </si>
  <si>
    <t>Zarządzanie projektami w pracy na rzecz osób z zaburzeniem psychicznym i uzależnieniem</t>
  </si>
  <si>
    <t>C4.5</t>
  </si>
  <si>
    <t>H5: Innowacje w organizacji i zarządzaniu w pomocy społecznej</t>
  </si>
  <si>
    <t>Zarządzanie w systemie pomocy i integracji społecznej</t>
  </si>
  <si>
    <t>C5.1</t>
  </si>
  <si>
    <t>Innowacje: ekonomia społeczna</t>
  </si>
  <si>
    <t>C5.2</t>
  </si>
  <si>
    <t>Nowatorskie zastosowania metody grupowej w pracy socjalnej</t>
  </si>
  <si>
    <t>C5.3</t>
  </si>
  <si>
    <t>Nowe trendy w pieczy zastępczej i procesie usamodzielniania</t>
  </si>
  <si>
    <t>C5.4</t>
  </si>
  <si>
    <t>Zarządzanie projektami w innowacjach społecznych</t>
  </si>
  <si>
    <t>C5.5</t>
  </si>
  <si>
    <t>Liczba godzin z przedmiotów obowiązkowych, do wyboru i praktyk (A,B,C,D,E,F,G)</t>
  </si>
  <si>
    <t>Liczba punktów ECTS z przedmiotów obowiązkowych, do wyboru i praktyk (A,B,C,D,E,F,G)</t>
  </si>
  <si>
    <t>Liczba godzin z przedmiotów do wyboru i dla modułów fakultatywnych (E,H)</t>
  </si>
  <si>
    <t>Liczba punktów ECTS z przedmiotów do wyboru i dla modułów fakultatywnych (E,H)</t>
  </si>
  <si>
    <t xml:space="preserve">     Razem godzin zajęć dydaktycznych i praktyk</t>
  </si>
  <si>
    <t xml:space="preserve">     Razem punktów ECTS za zajęcia dydaktyczne i praktyki</t>
  </si>
  <si>
    <t xml:space="preserve">     Razem godzin zajęć dydaktycznych</t>
  </si>
  <si>
    <t>Liczba godzin praktyk zawodowych</t>
  </si>
  <si>
    <t>Liczba punktów ECTS z zajęć z bezpośrednim udziałem nauczycieli</t>
  </si>
  <si>
    <t>Liczba obowiązkowych egzaminów</t>
  </si>
  <si>
    <t>* Student wybiera dwa moduły fakultatywne. Warunkiem realizacji danego modułu jest liczebność studentów zgodna z Zarządzeniem rektora UG.</t>
  </si>
  <si>
    <t xml:space="preserve">W przypadku liczby kandydatów przekraczającej liczbę miejsc przeznaczonych dla danego modułu fakultatywnego,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</si>
  <si>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umiejscowieniu danego modułu fakultatywnego w semestrze III lub IV decyduje Rada programowa kierunku (najpóźniej do dnia 30 kwietnia w semestrze drugim).</t>
  </si>
  <si>
    <r>
      <t xml:space="preserve">Antropologia zmiany                                                                                                    </t>
    </r>
    <r>
      <rPr>
        <b/>
        <sz val="8"/>
        <color theme="1"/>
        <rFont val="Arial"/>
        <family val="2"/>
        <charset val="238"/>
      </rPr>
      <t xml:space="preserve">  </t>
    </r>
  </si>
  <si>
    <t xml:space="preserve">Praca socjalna w perspektywie międzynarodowej                        </t>
  </si>
  <si>
    <t>Sposób realizacji</t>
  </si>
  <si>
    <t>Przedmioty zaznaczone na żółto przeznaczone są do realizacji w formie szkoły letniej w semestrze drugim</t>
  </si>
  <si>
    <r>
      <t>Moduły fakultatywne do wyboru</t>
    </r>
    <r>
      <rPr>
        <b/>
        <sz val="8"/>
        <rFont val="Arial"/>
        <family val="2"/>
        <charset val="238"/>
      </rPr>
      <t>*</t>
    </r>
  </si>
  <si>
    <t>Z - zdalnie, ST - stacjonarnie</t>
  </si>
  <si>
    <t>ST</t>
  </si>
  <si>
    <t>liczba godzin</t>
  </si>
  <si>
    <r>
      <t xml:space="preserve">Kierunek: PRACA SOCJALNA - PLAN STUDIÓW OD ROKU AKADEMICKIEGO 2021-2022                                   </t>
    </r>
    <r>
      <rPr>
        <b/>
        <sz val="9"/>
        <color rgb="FFFF0000"/>
        <rFont val="Arial CE"/>
      </rPr>
      <t xml:space="preserve"> </t>
    </r>
  </si>
  <si>
    <t>rok I   2021/22</t>
  </si>
  <si>
    <t>rok II   2022/23</t>
  </si>
  <si>
    <t>hybrydowo</t>
  </si>
  <si>
    <t>liczba ECTS</t>
  </si>
  <si>
    <t xml:space="preserve">    Liczba godzin zajęć dydaktycznych w sem. 1.</t>
  </si>
  <si>
    <t xml:space="preserve">    Liczba godzin zajęć dydaktycznych w sem. 2.</t>
  </si>
  <si>
    <t xml:space="preserve">    Liczba godzin zajęć dydaktycznych w sem. 3.</t>
  </si>
  <si>
    <t xml:space="preserve">    Liczba godzin zajęć dydaktycznych w sem. 4.</t>
  </si>
  <si>
    <t>PRAKTYKI</t>
  </si>
  <si>
    <t>S/P</t>
  </si>
  <si>
    <t>W - wykłady, K - konwersatorium, Ćw - ćwiczenia, S - seminarium, P - praktyka, o - zajęcia obowiązkowe, ow - zajęcia ograniczonego wyboru, w - zajęcia do wyboru</t>
  </si>
  <si>
    <t>100% efektów kierunkowych jest realizowanych w ramach dziedzin nauk społecznych i humanistycznych.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</si>
</sst>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 ce"/>
    </font>
    <font>
      <sz val="8"/>
      <color theme="1"/>
      <name val="Arial ce"/>
    </font>
    <font>
      <b/>
      <sz val="9"/>
      <color theme="1"/>
      <name val="Arial ce"/>
    </font>
    <font>
      <b/>
      <sz val="8"/>
      <color theme="1"/>
      <name val="Arial ce"/>
    </font>
    <font>
      <b/>
      <sz val="7"/>
      <color theme="1"/>
      <name val="Arial ce"/>
    </font>
    <font>
      <sz val="10"/>
      <name val="Arial ce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00206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 CE"/>
    </font>
    <font>
      <b/>
      <sz val="8"/>
      <color theme="1"/>
      <name val="Arial ce"/>
      <charset val="238"/>
    </font>
    <font>
      <b/>
      <sz val="7"/>
      <name val="Arial ce"/>
      <charset val="238"/>
    </font>
    <font>
      <sz val="8"/>
      <name val="Arial"/>
      <family val="2"/>
      <charset val="238"/>
    </font>
    <font>
      <sz val="8"/>
      <color theme="1"/>
      <name val="Arial ce"/>
      <charset val="238"/>
    </font>
    <font>
      <sz val="8"/>
      <color rgb="FF000000"/>
      <name val="Arial ce"/>
    </font>
    <font>
      <b/>
      <sz val="8"/>
      <color rgb="FF000000"/>
      <name val="Arial ce"/>
    </font>
  </fonts>
  <fills count="3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rgb="FFC6D9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rgb="FFE36C0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4" tint="0.79998168889431442"/>
        <bgColor rgb="FFB8CCE4"/>
      </patternFill>
    </fill>
    <fill>
      <patternFill patternType="solid">
        <fgColor theme="4" tint="0.79998168889431442"/>
        <bgColor rgb="FFC6D9F0"/>
      </patternFill>
    </fill>
    <fill>
      <patternFill patternType="solid">
        <fgColor theme="4" tint="0.79998168889431442"/>
        <bgColor rgb="FFDBE5F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C6D9F0"/>
      </patternFill>
    </fill>
    <fill>
      <patternFill patternType="solid">
        <fgColor theme="4" tint="0.59999389629810485"/>
        <bgColor rgb="FF8DB3E2"/>
      </patternFill>
    </fill>
    <fill>
      <patternFill patternType="solid">
        <fgColor rgb="FFCCFF99"/>
        <bgColor rgb="FFFF0000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rgb="FFFFFFFF"/>
      </patternFill>
    </fill>
    <fill>
      <patternFill patternType="solid">
        <fgColor rgb="FFCCFF99"/>
        <bgColor rgb="FFC6D9F0"/>
      </patternFill>
    </fill>
    <fill>
      <patternFill patternType="solid">
        <fgColor rgb="FFCCFF99"/>
        <bgColor theme="0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0"/>
        <bgColor rgb="FF0070C0"/>
      </patternFill>
    </fill>
    <fill>
      <patternFill patternType="solid">
        <fgColor rgb="FFD1A3FF"/>
        <bgColor indexed="64"/>
      </patternFill>
    </fill>
    <fill>
      <patternFill patternType="solid">
        <fgColor rgb="FFD1A3FF"/>
        <bgColor rgb="FFFFFFFF"/>
      </patternFill>
    </fill>
    <fill>
      <patternFill patternType="solid">
        <fgColor rgb="FFFCD5B4"/>
        <bgColor indexed="64"/>
      </patternFill>
    </fill>
    <fill>
      <patternFill patternType="solid">
        <fgColor rgb="FFCCFFFF"/>
        <bgColor rgb="FF8DB3E2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rgb="FF8DB3E2"/>
      </patternFill>
    </fill>
    <fill>
      <patternFill patternType="solid">
        <fgColor theme="2"/>
        <bgColor indexed="64"/>
      </patternFill>
    </fill>
  </fills>
  <borders count="1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double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ash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double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1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6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wrapText="1"/>
    </xf>
    <xf numFmtId="0" fontId="1" fillId="0" borderId="1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62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49" fontId="6" fillId="12" borderId="14" xfId="0" applyNumberFormat="1" applyFont="1" applyFill="1" applyBorder="1" applyAlignment="1">
      <alignment horizontal="left" vertical="center" wrapText="1"/>
    </xf>
    <xf numFmtId="0" fontId="6" fillId="12" borderId="27" xfId="0" applyFont="1" applyFill="1" applyBorder="1" applyAlignment="1">
      <alignment horizontal="left" vertical="center" wrapText="1"/>
    </xf>
    <xf numFmtId="0" fontId="7" fillId="12" borderId="6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left" vertical="center" wrapText="1"/>
    </xf>
    <xf numFmtId="0" fontId="6" fillId="12" borderId="80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7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3" borderId="12" xfId="0" applyFont="1" applyFill="1" applyBorder="1"/>
    <xf numFmtId="0" fontId="7" fillId="0" borderId="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9" xfId="0" applyFont="1" applyBorder="1"/>
    <xf numFmtId="0" fontId="7" fillId="0" borderId="6" xfId="0" applyFont="1" applyBorder="1"/>
    <xf numFmtId="0" fontId="6" fillId="4" borderId="6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6" fillId="4" borderId="30" xfId="0" applyFont="1" applyFill="1" applyBorder="1" applyAlignment="1">
      <alignment horizontal="center" vertical="center" textRotation="90"/>
    </xf>
    <xf numFmtId="0" fontId="6" fillId="3" borderId="7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6" fillId="12" borderId="57" xfId="0" applyFont="1" applyFill="1" applyBorder="1" applyAlignment="1">
      <alignment horizontal="center" vertical="center" wrapText="1"/>
    </xf>
    <xf numFmtId="0" fontId="6" fillId="12" borderId="77" xfId="0" applyFont="1" applyFill="1" applyBorder="1" applyAlignment="1">
      <alignment horizontal="center" vertical="center" wrapText="1"/>
    </xf>
    <xf numFmtId="0" fontId="6" fillId="12" borderId="72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12" borderId="7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" borderId="4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3" xfId="0" applyFont="1" applyFill="1" applyBorder="1"/>
    <xf numFmtId="0" fontId="7" fillId="0" borderId="17" xfId="0" applyFont="1" applyFill="1" applyBorder="1"/>
    <xf numFmtId="0" fontId="7" fillId="15" borderId="22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/>
    <xf numFmtId="0" fontId="7" fillId="0" borderId="7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56" xfId="0" applyFont="1" applyFill="1" applyBorder="1"/>
    <xf numFmtId="0" fontId="7" fillId="0" borderId="59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left" vertical="center" wrapText="1"/>
    </xf>
    <xf numFmtId="0" fontId="7" fillId="12" borderId="61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center" vertical="center" wrapText="1"/>
    </xf>
    <xf numFmtId="0" fontId="6" fillId="12" borderId="79" xfId="0" applyFont="1" applyFill="1" applyBorder="1" applyAlignment="1">
      <alignment horizontal="center" vertical="center" wrapText="1"/>
    </xf>
    <xf numFmtId="0" fontId="6" fillId="13" borderId="80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4" borderId="76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" borderId="87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top" textRotation="90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8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15" borderId="0" xfId="0" applyFont="1" applyFill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center" wrapText="1"/>
    </xf>
    <xf numFmtId="0" fontId="1" fillId="17" borderId="0" xfId="0" applyFont="1" applyFill="1"/>
    <xf numFmtId="0" fontId="0" fillId="17" borderId="0" xfId="0" applyFont="1" applyFill="1" applyAlignment="1"/>
    <xf numFmtId="0" fontId="6" fillId="0" borderId="10" xfId="0" applyFont="1" applyFill="1" applyBorder="1" applyAlignment="1">
      <alignment horizontal="left" vertical="center" wrapText="1"/>
    </xf>
    <xf numFmtId="0" fontId="6" fillId="18" borderId="29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6" fillId="12" borderId="75" xfId="0" applyFont="1" applyFill="1" applyBorder="1" applyAlignment="1">
      <alignment horizontal="center" vertical="center" wrapText="1"/>
    </xf>
    <xf numFmtId="0" fontId="6" fillId="12" borderId="75" xfId="0" applyFont="1" applyFill="1" applyBorder="1"/>
    <xf numFmtId="0" fontId="6" fillId="12" borderId="87" xfId="0" applyFont="1" applyFill="1" applyBorder="1" applyAlignment="1">
      <alignment horizontal="center" vertical="center" wrapText="1"/>
    </xf>
    <xf numFmtId="0" fontId="6" fillId="12" borderId="76" xfId="0" applyFont="1" applyFill="1" applyBorder="1" applyAlignment="1">
      <alignment horizontal="center" vertical="center" wrapText="1"/>
    </xf>
    <xf numFmtId="0" fontId="7" fillId="12" borderId="79" xfId="0" applyFont="1" applyFill="1" applyBorder="1" applyAlignment="1">
      <alignment horizontal="center" vertical="center" wrapText="1"/>
    </xf>
    <xf numFmtId="0" fontId="15" fillId="12" borderId="70" xfId="0" applyFont="1" applyFill="1" applyBorder="1" applyAlignment="1">
      <alignment horizontal="center"/>
    </xf>
    <xf numFmtId="0" fontId="15" fillId="12" borderId="8" xfId="0" applyFont="1" applyFill="1" applyBorder="1" applyAlignment="1">
      <alignment horizontal="center"/>
    </xf>
    <xf numFmtId="0" fontId="7" fillId="12" borderId="72" xfId="0" applyFont="1" applyFill="1" applyBorder="1" applyAlignment="1">
      <alignment horizontal="center" vertical="center" wrapText="1"/>
    </xf>
    <xf numFmtId="0" fontId="7" fillId="12" borderId="72" xfId="0" applyFont="1" applyFill="1" applyBorder="1"/>
    <xf numFmtId="0" fontId="7" fillId="12" borderId="8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7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6" fillId="17" borderId="41" xfId="0" applyFont="1" applyFill="1" applyBorder="1" applyAlignment="1">
      <alignment horizontal="center" vertical="center" wrapText="1"/>
    </xf>
    <xf numFmtId="0" fontId="7" fillId="4" borderId="81" xfId="0" applyFont="1" applyFill="1" applyBorder="1" applyAlignment="1">
      <alignment horizontal="center" vertical="center" wrapText="1"/>
    </xf>
    <xf numFmtId="0" fontId="7" fillId="4" borderId="32" xfId="0" applyFont="1" applyFill="1" applyBorder="1"/>
    <xf numFmtId="0" fontId="7" fillId="4" borderId="30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wrapText="1"/>
    </xf>
    <xf numFmtId="0" fontId="7" fillId="19" borderId="11" xfId="0" applyFont="1" applyFill="1" applyBorder="1" applyAlignment="1">
      <alignment wrapText="1"/>
    </xf>
    <xf numFmtId="0" fontId="6" fillId="19" borderId="75" xfId="0" applyFont="1" applyFill="1" applyBorder="1" applyAlignment="1">
      <alignment horizontal="center" wrapText="1"/>
    </xf>
    <xf numFmtId="0" fontId="6" fillId="19" borderId="41" xfId="0" applyFont="1" applyFill="1" applyBorder="1" applyAlignment="1">
      <alignment horizontal="center" wrapText="1"/>
    </xf>
    <xf numFmtId="0" fontId="6" fillId="19" borderId="74" xfId="0" applyFont="1" applyFill="1" applyBorder="1" applyAlignment="1">
      <alignment horizontal="center" wrapText="1"/>
    </xf>
    <xf numFmtId="0" fontId="6" fillId="19" borderId="75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wrapText="1"/>
    </xf>
    <xf numFmtId="0" fontId="6" fillId="19" borderId="41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wrapText="1"/>
    </xf>
    <xf numFmtId="0" fontId="7" fillId="19" borderId="58" xfId="0" applyFont="1" applyFill="1" applyBorder="1" applyAlignment="1">
      <alignment wrapText="1"/>
    </xf>
    <xf numFmtId="0" fontId="6" fillId="19" borderId="59" xfId="0" applyFont="1" applyFill="1" applyBorder="1" applyAlignment="1">
      <alignment horizontal="center" wrapText="1"/>
    </xf>
    <xf numFmtId="0" fontId="6" fillId="19" borderId="36" xfId="0" applyFont="1" applyFill="1" applyBorder="1" applyAlignment="1">
      <alignment horizontal="center" wrapText="1"/>
    </xf>
    <xf numFmtId="0" fontId="6" fillId="19" borderId="48" xfId="0" applyFont="1" applyFill="1" applyBorder="1" applyAlignment="1">
      <alignment horizontal="center" wrapText="1"/>
    </xf>
    <xf numFmtId="0" fontId="6" fillId="19" borderId="59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3" borderId="99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wrapText="1"/>
    </xf>
    <xf numFmtId="0" fontId="15" fillId="20" borderId="15" xfId="0" applyFont="1" applyFill="1" applyBorder="1" applyAlignment="1">
      <alignment wrapText="1"/>
    </xf>
    <xf numFmtId="0" fontId="8" fillId="20" borderId="77" xfId="0" applyFont="1" applyFill="1" applyBorder="1" applyAlignment="1">
      <alignment horizontal="center" wrapText="1"/>
    </xf>
    <xf numFmtId="0" fontId="8" fillId="20" borderId="16" xfId="0" applyFont="1" applyFill="1" applyBorder="1" applyAlignment="1">
      <alignment horizontal="center" wrapText="1"/>
    </xf>
    <xf numFmtId="0" fontId="8" fillId="20" borderId="44" xfId="0" applyFont="1" applyFill="1" applyBorder="1" applyAlignment="1">
      <alignment horizontal="center" wrapText="1"/>
    </xf>
    <xf numFmtId="0" fontId="8" fillId="20" borderId="77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3" fillId="5" borderId="101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12" borderId="10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6" fillId="0" borderId="103" xfId="0" applyFont="1" applyFill="1" applyBorder="1" applyAlignment="1">
      <alignment horizontal="center" vertical="center" wrapText="1"/>
    </xf>
    <xf numFmtId="0" fontId="6" fillId="19" borderId="107" xfId="0" applyFont="1" applyFill="1" applyBorder="1" applyAlignment="1">
      <alignment horizontal="center" vertical="center" wrapText="1"/>
    </xf>
    <xf numFmtId="0" fontId="6" fillId="19" borderId="85" xfId="0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6" fillId="19" borderId="58" xfId="0" applyFont="1" applyFill="1" applyBorder="1" applyAlignment="1">
      <alignment horizontal="center" vertical="center" wrapText="1"/>
    </xf>
    <xf numFmtId="0" fontId="15" fillId="19" borderId="85" xfId="0" applyFont="1" applyFill="1" applyBorder="1"/>
    <xf numFmtId="0" fontId="15" fillId="19" borderId="37" xfId="0" applyFont="1" applyFill="1" applyBorder="1"/>
    <xf numFmtId="0" fontId="7" fillId="23" borderId="21" xfId="0" applyFont="1" applyFill="1" applyBorder="1" applyAlignment="1">
      <alignment horizontal="center" vertical="center" wrapText="1"/>
    </xf>
    <xf numFmtId="0" fontId="6" fillId="24" borderId="75" xfId="0" applyFont="1" applyFill="1" applyBorder="1" applyAlignment="1">
      <alignment horizontal="center" vertical="center" wrapText="1"/>
    </xf>
    <xf numFmtId="0" fontId="7" fillId="21" borderId="44" xfId="0" applyFont="1" applyFill="1" applyBorder="1" applyAlignment="1">
      <alignment horizontal="center" vertical="center" wrapText="1"/>
    </xf>
    <xf numFmtId="0" fontId="7" fillId="21" borderId="95" xfId="0" applyFont="1" applyFill="1" applyBorder="1" applyAlignment="1">
      <alignment horizontal="center" vertical="center" wrapText="1"/>
    </xf>
    <xf numFmtId="0" fontId="15" fillId="21" borderId="48" xfId="0" applyFont="1" applyFill="1" applyBorder="1" applyAlignment="1">
      <alignment horizontal="center"/>
    </xf>
    <xf numFmtId="0" fontId="7" fillId="21" borderId="7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0" fontId="7" fillId="21" borderId="95" xfId="0" applyFont="1" applyFill="1" applyBorder="1" applyAlignment="1">
      <alignment horizontal="center" wrapText="1"/>
    </xf>
    <xf numFmtId="0" fontId="15" fillId="21" borderId="97" xfId="0" applyFont="1" applyFill="1" applyBorder="1" applyAlignment="1">
      <alignment horizontal="center" vertical="center"/>
    </xf>
    <xf numFmtId="0" fontId="15" fillId="21" borderId="97" xfId="0" applyFont="1" applyFill="1" applyBorder="1" applyAlignment="1">
      <alignment horizontal="center"/>
    </xf>
    <xf numFmtId="0" fontId="6" fillId="21" borderId="70" xfId="0" applyFont="1" applyFill="1" applyBorder="1" applyAlignment="1">
      <alignment horizontal="center" vertical="center" wrapText="1"/>
    </xf>
    <xf numFmtId="0" fontId="7" fillId="21" borderId="74" xfId="0" applyFont="1" applyFill="1" applyBorder="1" applyAlignment="1">
      <alignment horizontal="center" vertical="center" wrapText="1"/>
    </xf>
    <xf numFmtId="0" fontId="6" fillId="21" borderId="51" xfId="0" applyFont="1" applyFill="1" applyBorder="1" applyAlignment="1">
      <alignment horizontal="center" vertical="center" wrapText="1"/>
    </xf>
    <xf numFmtId="0" fontId="6" fillId="21" borderId="35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96" xfId="0" applyFont="1" applyFill="1" applyBorder="1" applyAlignment="1">
      <alignment horizontal="center" vertical="center" wrapText="1"/>
    </xf>
    <xf numFmtId="0" fontId="15" fillId="23" borderId="36" xfId="0" applyFont="1" applyFill="1" applyBorder="1" applyAlignment="1">
      <alignment horizontal="center"/>
    </xf>
    <xf numFmtId="0" fontId="7" fillId="23" borderId="8" xfId="0" applyFont="1" applyFill="1" applyBorder="1" applyAlignment="1">
      <alignment horizontal="center" vertical="center" wrapText="1"/>
    </xf>
    <xf numFmtId="0" fontId="15" fillId="23" borderId="98" xfId="0" applyFont="1" applyFill="1" applyBorder="1" applyAlignment="1">
      <alignment horizontal="center" vertical="center"/>
    </xf>
    <xf numFmtId="0" fontId="15" fillId="23" borderId="98" xfId="0" applyFont="1" applyFill="1" applyBorder="1" applyAlignment="1">
      <alignment horizontal="center"/>
    </xf>
    <xf numFmtId="0" fontId="6" fillId="23" borderId="8" xfId="0" applyFont="1" applyFill="1" applyBorder="1" applyAlignment="1">
      <alignment horizontal="center" vertical="center" wrapText="1"/>
    </xf>
    <xf numFmtId="0" fontId="7" fillId="23" borderId="41" xfId="0" applyFont="1" applyFill="1" applyBorder="1" applyAlignment="1">
      <alignment horizontal="center" vertical="center" wrapText="1"/>
    </xf>
    <xf numFmtId="0" fontId="6" fillId="23" borderId="52" xfId="0" applyFont="1" applyFill="1" applyBorder="1" applyAlignment="1">
      <alignment horizontal="center" vertical="center" wrapText="1"/>
    </xf>
    <xf numFmtId="0" fontId="6" fillId="23" borderId="34" xfId="0" applyFont="1" applyFill="1" applyBorder="1" applyAlignment="1">
      <alignment horizontal="center" vertical="center" wrapText="1"/>
    </xf>
    <xf numFmtId="0" fontId="6" fillId="23" borderId="54" xfId="0" applyFont="1" applyFill="1" applyBorder="1" applyAlignment="1">
      <alignment horizontal="center" vertical="center" wrapText="1"/>
    </xf>
    <xf numFmtId="0" fontId="7" fillId="21" borderId="100" xfId="0" applyFont="1" applyFill="1" applyBorder="1" applyAlignment="1">
      <alignment horizontal="center" vertical="center" wrapText="1"/>
    </xf>
    <xf numFmtId="0" fontId="7" fillId="23" borderId="26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left" vertical="center"/>
    </xf>
    <xf numFmtId="0" fontId="1" fillId="21" borderId="2" xfId="0" applyFont="1" applyFill="1" applyBorder="1" applyAlignment="1">
      <alignment horizontal="left" vertical="center"/>
    </xf>
    <xf numFmtId="0" fontId="1" fillId="23" borderId="2" xfId="0" applyFont="1" applyFill="1" applyBorder="1" applyAlignment="1">
      <alignment horizontal="left" vertical="center"/>
    </xf>
    <xf numFmtId="0" fontId="15" fillId="21" borderId="74" xfId="0" applyFont="1" applyFill="1" applyBorder="1" applyAlignment="1">
      <alignment horizontal="center"/>
    </xf>
    <xf numFmtId="0" fontId="15" fillId="21" borderId="44" xfId="0" applyFont="1" applyFill="1" applyBorder="1" applyAlignment="1">
      <alignment horizontal="center"/>
    </xf>
    <xf numFmtId="0" fontId="15" fillId="21" borderId="70" xfId="0" applyFont="1" applyFill="1" applyBorder="1" applyAlignment="1">
      <alignment horizontal="center"/>
    </xf>
    <xf numFmtId="0" fontId="15" fillId="25" borderId="74" xfId="0" applyFont="1" applyFill="1" applyBorder="1" applyAlignment="1">
      <alignment horizontal="center"/>
    </xf>
    <xf numFmtId="0" fontId="15" fillId="25" borderId="70" xfId="0" applyFont="1" applyFill="1" applyBorder="1" applyAlignment="1">
      <alignment horizontal="center"/>
    </xf>
    <xf numFmtId="0" fontId="6" fillId="26" borderId="81" xfId="0" applyFont="1" applyFill="1" applyBorder="1" applyAlignment="1">
      <alignment horizontal="center" vertical="center" wrapText="1"/>
    </xf>
    <xf numFmtId="0" fontId="15" fillId="23" borderId="41" xfId="0" applyFont="1" applyFill="1" applyBorder="1" applyAlignment="1">
      <alignment horizontal="center"/>
    </xf>
    <xf numFmtId="0" fontId="15" fillId="23" borderId="16" xfId="0" applyFont="1" applyFill="1" applyBorder="1" applyAlignment="1">
      <alignment horizontal="center"/>
    </xf>
    <xf numFmtId="0" fontId="15" fillId="23" borderId="8" xfId="0" applyFont="1" applyFill="1" applyBorder="1" applyAlignment="1">
      <alignment horizontal="center"/>
    </xf>
    <xf numFmtId="0" fontId="15" fillId="27" borderId="41" xfId="0" applyFont="1" applyFill="1" applyBorder="1" applyAlignment="1">
      <alignment horizontal="center"/>
    </xf>
    <xf numFmtId="0" fontId="15" fillId="27" borderId="8" xfId="0" applyFont="1" applyFill="1" applyBorder="1" applyAlignment="1">
      <alignment horizontal="center"/>
    </xf>
    <xf numFmtId="0" fontId="6" fillId="28" borderId="31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23" borderId="78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9" borderId="88" xfId="0" applyFont="1" applyFill="1" applyBorder="1" applyAlignment="1">
      <alignment horizontal="center" vertical="center" wrapText="1"/>
    </xf>
    <xf numFmtId="0" fontId="6" fillId="19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21" borderId="2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29" borderId="44" xfId="0" applyFont="1" applyFill="1" applyBorder="1" applyAlignment="1">
      <alignment horizontal="center" vertical="center" wrapText="1"/>
    </xf>
    <xf numFmtId="0" fontId="7" fillId="29" borderId="100" xfId="0" applyFont="1" applyFill="1" applyBorder="1" applyAlignment="1">
      <alignment horizontal="center" vertical="center" wrapText="1"/>
    </xf>
    <xf numFmtId="0" fontId="10" fillId="29" borderId="20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6" fillId="30" borderId="44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6" fillId="30" borderId="34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3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left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23" borderId="75" xfId="0" applyFont="1" applyFill="1" applyBorder="1" applyAlignment="1">
      <alignment horizontal="center" vertical="center" wrapText="1"/>
    </xf>
    <xf numFmtId="0" fontId="6" fillId="21" borderId="108" xfId="0" applyFont="1" applyFill="1" applyBorder="1" applyAlignment="1">
      <alignment horizontal="center" vertical="center" wrapText="1"/>
    </xf>
    <xf numFmtId="0" fontId="6" fillId="12" borderId="10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wrapText="1"/>
    </xf>
    <xf numFmtId="0" fontId="6" fillId="23" borderId="31" xfId="0" applyFont="1" applyFill="1" applyBorder="1" applyAlignment="1">
      <alignment horizontal="center" vertical="center" wrapText="1"/>
    </xf>
    <xf numFmtId="0" fontId="6" fillId="22" borderId="31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30" borderId="2" xfId="0" applyFont="1" applyFill="1" applyBorder="1" applyAlignment="1">
      <alignment horizontal="left" vertical="center"/>
    </xf>
    <xf numFmtId="0" fontId="1" fillId="0" borderId="60" xfId="0" applyFont="1" applyFill="1" applyBorder="1"/>
    <xf numFmtId="0" fontId="1" fillId="0" borderId="85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6" borderId="109" xfId="0" applyFont="1" applyFill="1" applyBorder="1" applyAlignment="1">
      <alignment horizontal="center" vertical="center" textRotation="90"/>
    </xf>
    <xf numFmtId="0" fontId="15" fillId="6" borderId="60" xfId="0" applyFont="1" applyFill="1" applyBorder="1"/>
    <xf numFmtId="0" fontId="15" fillId="6" borderId="85" xfId="0" applyFont="1" applyFill="1" applyBorder="1"/>
    <xf numFmtId="0" fontId="1" fillId="0" borderId="60" xfId="0" applyFont="1" applyFill="1" applyBorder="1" applyAlignment="1">
      <alignment horizontal="left" vertical="center"/>
    </xf>
    <xf numFmtId="0" fontId="1" fillId="15" borderId="60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center" vertical="center" wrapText="1"/>
    </xf>
    <xf numFmtId="0" fontId="7" fillId="30" borderId="78" xfId="0" applyFont="1" applyFill="1" applyBorder="1" applyAlignment="1">
      <alignment horizontal="center" vertical="center" wrapText="1"/>
    </xf>
    <xf numFmtId="0" fontId="7" fillId="21" borderId="78" xfId="0" applyFont="1" applyFill="1" applyBorder="1" applyAlignment="1">
      <alignment horizontal="center" vertical="center" wrapText="1"/>
    </xf>
    <xf numFmtId="0" fontId="7" fillId="23" borderId="113" xfId="0" applyFont="1" applyFill="1" applyBorder="1" applyAlignment="1">
      <alignment horizontal="center" vertical="center" wrapText="1"/>
    </xf>
    <xf numFmtId="0" fontId="7" fillId="23" borderId="114" xfId="0" applyFont="1" applyFill="1" applyBorder="1" applyAlignment="1">
      <alignment horizontal="center" vertical="center" wrapText="1"/>
    </xf>
    <xf numFmtId="0" fontId="7" fillId="21" borderId="113" xfId="0" applyFont="1" applyFill="1" applyBorder="1" applyAlignment="1">
      <alignment horizontal="center" vertical="center" wrapText="1"/>
    </xf>
    <xf numFmtId="0" fontId="7" fillId="23" borderId="1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30" borderId="111" xfId="0" applyFont="1" applyFill="1" applyBorder="1" applyAlignment="1">
      <alignment horizontal="center" vertical="center" wrapText="1"/>
    </xf>
    <xf numFmtId="0" fontId="7" fillId="30" borderId="116" xfId="0" applyFont="1" applyFill="1" applyBorder="1" applyAlignment="1">
      <alignment horizontal="center" vertical="center" wrapText="1"/>
    </xf>
    <xf numFmtId="0" fontId="7" fillId="30" borderId="115" xfId="0" applyFont="1" applyFill="1" applyBorder="1" applyAlignment="1">
      <alignment horizontal="center" vertical="center" wrapText="1"/>
    </xf>
    <xf numFmtId="0" fontId="7" fillId="21" borderId="117" xfId="0" applyFont="1" applyFill="1" applyBorder="1" applyAlignment="1">
      <alignment horizontal="center" vertical="center" wrapText="1"/>
    </xf>
    <xf numFmtId="0" fontId="7" fillId="21" borderId="118" xfId="0" applyFont="1" applyFill="1" applyBorder="1" applyAlignment="1">
      <alignment horizontal="center" vertical="center" wrapText="1"/>
    </xf>
    <xf numFmtId="0" fontId="6" fillId="23" borderId="118" xfId="0" applyFont="1" applyFill="1" applyBorder="1" applyAlignment="1">
      <alignment horizontal="center" vertical="center" wrapText="1"/>
    </xf>
    <xf numFmtId="0" fontId="6" fillId="9" borderId="76" xfId="0" applyFont="1" applyFill="1" applyBorder="1" applyAlignment="1">
      <alignment horizontal="center" vertical="center" wrapText="1"/>
    </xf>
    <xf numFmtId="0" fontId="6" fillId="9" borderId="78" xfId="0" applyFont="1" applyFill="1" applyBorder="1" applyAlignment="1">
      <alignment horizontal="center" vertical="center" wrapText="1"/>
    </xf>
    <xf numFmtId="0" fontId="6" fillId="9" borderId="73" xfId="0" applyFont="1" applyFill="1" applyBorder="1" applyAlignment="1">
      <alignment horizontal="center" vertical="center" wrapText="1"/>
    </xf>
    <xf numFmtId="0" fontId="6" fillId="12" borderId="60" xfId="0" applyFont="1" applyFill="1" applyBorder="1" applyAlignment="1">
      <alignment horizontal="center" vertical="center" wrapText="1"/>
    </xf>
    <xf numFmtId="0" fontId="6" fillId="24" borderId="74" xfId="0" applyFont="1" applyFill="1" applyBorder="1" applyAlignment="1">
      <alignment horizontal="center" vertical="center" wrapText="1"/>
    </xf>
    <xf numFmtId="0" fontId="6" fillId="21" borderId="81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12" borderId="61" xfId="0" applyFont="1" applyFill="1" applyBorder="1" applyAlignment="1">
      <alignment horizontal="center" vertical="center" wrapText="1"/>
    </xf>
    <xf numFmtId="0" fontId="7" fillId="30" borderId="9" xfId="0" applyFont="1" applyFill="1" applyBorder="1" applyAlignment="1">
      <alignment horizontal="center" vertical="center" wrapText="1"/>
    </xf>
    <xf numFmtId="0" fontId="7" fillId="21" borderId="41" xfId="0" applyFont="1" applyFill="1" applyBorder="1" applyAlignment="1">
      <alignment horizontal="center" vertical="center" wrapText="1"/>
    </xf>
    <xf numFmtId="0" fontId="7" fillId="30" borderId="41" xfId="0" applyFont="1" applyFill="1" applyBorder="1" applyAlignment="1">
      <alignment horizontal="center" vertical="center" wrapText="1"/>
    </xf>
    <xf numFmtId="0" fontId="7" fillId="30" borderId="113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6" fillId="32" borderId="119" xfId="0" applyFont="1" applyFill="1" applyBorder="1" applyAlignment="1">
      <alignment horizontal="center" vertical="center" wrapText="1"/>
    </xf>
    <xf numFmtId="0" fontId="6" fillId="32" borderId="112" xfId="0" applyFont="1" applyFill="1" applyBorder="1" applyAlignment="1">
      <alignment horizontal="center" vertical="center" wrapText="1"/>
    </xf>
    <xf numFmtId="0" fontId="6" fillId="14" borderId="81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0" fontId="8" fillId="21" borderId="44" xfId="0" applyFont="1" applyFill="1" applyBorder="1" applyAlignment="1">
      <alignment horizontal="center" vertical="center" wrapText="1"/>
    </xf>
    <xf numFmtId="0" fontId="6" fillId="19" borderId="74" xfId="0" applyFont="1" applyFill="1" applyBorder="1" applyAlignment="1">
      <alignment horizontal="center" vertical="center" wrapText="1"/>
    </xf>
    <xf numFmtId="0" fontId="6" fillId="19" borderId="48" xfId="0" applyFont="1" applyFill="1" applyBorder="1" applyAlignment="1">
      <alignment horizontal="center" vertical="center" wrapText="1"/>
    </xf>
    <xf numFmtId="0" fontId="7" fillId="21" borderId="21" xfId="0" applyFont="1" applyFill="1" applyBorder="1" applyAlignment="1">
      <alignment horizontal="center" wrapText="1"/>
    </xf>
    <xf numFmtId="0" fontId="7" fillId="0" borderId="120" xfId="0" applyFont="1" applyBorder="1" applyAlignment="1">
      <alignment horizontal="left" wrapText="1"/>
    </xf>
    <xf numFmtId="0" fontId="0" fillId="0" borderId="120" xfId="0" applyFont="1" applyBorder="1" applyAlignment="1"/>
    <xf numFmtId="0" fontId="0" fillId="34" borderId="120" xfId="0" applyFont="1" applyFill="1" applyBorder="1" applyAlignment="1"/>
    <xf numFmtId="0" fontId="0" fillId="21" borderId="120" xfId="0" applyFont="1" applyFill="1" applyBorder="1" applyAlignment="1"/>
    <xf numFmtId="0" fontId="0" fillId="32" borderId="120" xfId="0" applyFont="1" applyFill="1" applyBorder="1" applyAlignment="1"/>
    <xf numFmtId="0" fontId="13" fillId="5" borderId="120" xfId="0" applyFont="1" applyFill="1" applyBorder="1" applyAlignment="1">
      <alignment horizontal="center" vertical="center" wrapText="1"/>
    </xf>
    <xf numFmtId="0" fontId="6" fillId="33" borderId="120" xfId="0" applyFont="1" applyFill="1" applyBorder="1" applyAlignment="1">
      <alignment wrapText="1"/>
    </xf>
    <xf numFmtId="0" fontId="17" fillId="0" borderId="120" xfId="0" applyFont="1" applyBorder="1" applyAlignment="1"/>
    <xf numFmtId="0" fontId="7" fillId="30" borderId="73" xfId="0" applyFont="1" applyFill="1" applyBorder="1" applyAlignment="1">
      <alignment horizontal="center" vertical="center" wrapText="1"/>
    </xf>
    <xf numFmtId="0" fontId="6" fillId="33" borderId="121" xfId="0" applyFont="1" applyFill="1" applyBorder="1" applyAlignment="1">
      <alignment wrapText="1"/>
    </xf>
    <xf numFmtId="0" fontId="0" fillId="34" borderId="121" xfId="0" applyFont="1" applyFill="1" applyBorder="1" applyAlignment="1"/>
    <xf numFmtId="0" fontId="0" fillId="21" borderId="121" xfId="0" applyFont="1" applyFill="1" applyBorder="1" applyAlignment="1"/>
    <xf numFmtId="0" fontId="0" fillId="32" borderId="121" xfId="0" applyFont="1" applyFill="1" applyBorder="1" applyAlignment="1"/>
    <xf numFmtId="0" fontId="0" fillId="0" borderId="121" xfId="0" applyFont="1" applyBorder="1" applyAlignment="1"/>
    <xf numFmtId="0" fontId="6" fillId="33" borderId="122" xfId="0" applyFont="1" applyFill="1" applyBorder="1" applyAlignment="1">
      <alignment wrapText="1"/>
    </xf>
    <xf numFmtId="0" fontId="0" fillId="34" borderId="122" xfId="0" applyFont="1" applyFill="1" applyBorder="1" applyAlignment="1"/>
    <xf numFmtId="0" fontId="0" fillId="21" borderId="122" xfId="0" applyFont="1" applyFill="1" applyBorder="1" applyAlignment="1"/>
    <xf numFmtId="0" fontId="0" fillId="32" borderId="122" xfId="0" applyFont="1" applyFill="1" applyBorder="1" applyAlignment="1"/>
    <xf numFmtId="0" fontId="0" fillId="0" borderId="122" xfId="0" applyFont="1" applyBorder="1" applyAlignment="1"/>
    <xf numFmtId="0" fontId="6" fillId="19" borderId="123" xfId="0" applyFont="1" applyFill="1" applyBorder="1" applyAlignment="1">
      <alignment wrapText="1"/>
    </xf>
    <xf numFmtId="0" fontId="7" fillId="19" borderId="124" xfId="0" applyFont="1" applyFill="1" applyBorder="1" applyAlignment="1">
      <alignment wrapText="1"/>
    </xf>
    <xf numFmtId="0" fontId="6" fillId="19" borderId="125" xfId="0" applyFont="1" applyFill="1" applyBorder="1" applyAlignment="1">
      <alignment horizontal="center" wrapText="1"/>
    </xf>
    <xf numFmtId="0" fontId="6" fillId="19" borderId="126" xfId="0" applyFont="1" applyFill="1" applyBorder="1" applyAlignment="1">
      <alignment horizontal="center" wrapText="1"/>
    </xf>
    <xf numFmtId="0" fontId="6" fillId="19" borderId="127" xfId="0" applyFont="1" applyFill="1" applyBorder="1" applyAlignment="1">
      <alignment horizontal="center" wrapText="1"/>
    </xf>
    <xf numFmtId="0" fontId="6" fillId="19" borderId="125" xfId="0" applyFont="1" applyFill="1" applyBorder="1" applyAlignment="1">
      <alignment horizontal="center" vertical="center" wrapText="1"/>
    </xf>
    <xf numFmtId="0" fontId="6" fillId="35" borderId="126" xfId="0" applyFont="1" applyFill="1" applyBorder="1" applyAlignment="1">
      <alignment horizontal="center" vertical="center" wrapText="1"/>
    </xf>
    <xf numFmtId="0" fontId="6" fillId="35" borderId="127" xfId="0" applyFont="1" applyFill="1" applyBorder="1" applyAlignment="1">
      <alignment horizontal="center" vertical="center" wrapText="1"/>
    </xf>
    <xf numFmtId="0" fontId="6" fillId="35" borderId="125" xfId="0" applyFont="1" applyFill="1" applyBorder="1" applyAlignment="1">
      <alignment horizontal="center" vertical="center" wrapText="1"/>
    </xf>
    <xf numFmtId="0" fontId="6" fillId="19" borderId="126" xfId="0" applyFont="1" applyFill="1" applyBorder="1" applyAlignment="1">
      <alignment horizontal="center" vertical="center" wrapText="1"/>
    </xf>
    <xf numFmtId="0" fontId="6" fillId="19" borderId="128" xfId="0" applyFont="1" applyFill="1" applyBorder="1" applyAlignment="1">
      <alignment horizontal="center" vertical="center" wrapText="1"/>
    </xf>
    <xf numFmtId="0" fontId="6" fillId="19" borderId="129" xfId="0" applyFont="1" applyFill="1" applyBorder="1" applyAlignment="1">
      <alignment horizontal="center" vertical="center" wrapText="1"/>
    </xf>
    <xf numFmtId="0" fontId="6" fillId="19" borderId="130" xfId="0" applyFont="1" applyFill="1" applyBorder="1" applyAlignment="1">
      <alignment horizontal="center" vertical="center" wrapText="1"/>
    </xf>
    <xf numFmtId="0" fontId="6" fillId="19" borderId="124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36" borderId="6" xfId="0" applyFont="1" applyFill="1" applyBorder="1" applyAlignment="1">
      <alignment horizontal="center" vertical="center" wrapText="1"/>
    </xf>
    <xf numFmtId="0" fontId="7" fillId="32" borderId="100" xfId="0" applyFont="1" applyFill="1" applyBorder="1" applyAlignment="1">
      <alignment horizontal="center" vertical="center" wrapText="1"/>
    </xf>
    <xf numFmtId="0" fontId="7" fillId="30" borderId="101" xfId="0" applyFont="1" applyFill="1" applyBorder="1" applyAlignment="1">
      <alignment horizontal="center" vertical="center" wrapText="1"/>
    </xf>
    <xf numFmtId="0" fontId="6" fillId="30" borderId="73" xfId="0" applyFont="1" applyFill="1" applyBorder="1" applyAlignment="1">
      <alignment horizontal="center" vertical="center" wrapText="1"/>
    </xf>
    <xf numFmtId="0" fontId="6" fillId="30" borderId="6" xfId="0" applyFont="1" applyFill="1" applyBorder="1" applyAlignment="1">
      <alignment horizontal="center" vertical="center" wrapText="1"/>
    </xf>
    <xf numFmtId="0" fontId="7" fillId="17" borderId="101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7" fillId="17" borderId="72" xfId="0" applyFont="1" applyFill="1" applyBorder="1" applyAlignment="1">
      <alignment horizontal="center" vertical="center" wrapText="1"/>
    </xf>
    <xf numFmtId="0" fontId="7" fillId="17" borderId="112" xfId="0" applyFont="1" applyFill="1" applyBorder="1" applyAlignment="1">
      <alignment horizontal="center" vertical="center" wrapText="1"/>
    </xf>
    <xf numFmtId="0" fontId="8" fillId="23" borderId="36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6" borderId="92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5" fillId="0" borderId="39" xfId="0" applyFont="1" applyFill="1" applyBorder="1"/>
    <xf numFmtId="0" fontId="7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15" fillId="0" borderId="38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5" borderId="64" xfId="0" applyFont="1" applyFill="1" applyBorder="1" applyAlignment="1">
      <alignment horizontal="left" vertical="center" wrapText="1"/>
    </xf>
    <xf numFmtId="0" fontId="5" fillId="6" borderId="4" xfId="0" applyFont="1" applyFill="1" applyBorder="1"/>
    <xf numFmtId="0" fontId="5" fillId="6" borderId="5" xfId="0" applyFont="1" applyFill="1" applyBorder="1"/>
    <xf numFmtId="0" fontId="3" fillId="5" borderId="65" xfId="0" applyFont="1" applyFill="1" applyBorder="1" applyAlignment="1">
      <alignment horizontal="center" vertical="center" textRotation="90" wrapText="1"/>
    </xf>
    <xf numFmtId="0" fontId="5" fillId="6" borderId="61" xfId="0" applyFont="1" applyFill="1" applyBorder="1"/>
    <xf numFmtId="0" fontId="5" fillId="6" borderId="58" xfId="0" applyFont="1" applyFill="1" applyBorder="1"/>
    <xf numFmtId="0" fontId="4" fillId="5" borderId="69" xfId="0" applyFont="1" applyFill="1" applyBorder="1" applyAlignment="1">
      <alignment horizontal="center" vertical="center" wrapText="1"/>
    </xf>
    <xf numFmtId="0" fontId="5" fillId="6" borderId="66" xfId="0" applyFont="1" applyFill="1" applyBorder="1"/>
    <xf numFmtId="0" fontId="14" fillId="6" borderId="90" xfId="0" applyFont="1" applyFill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4" fillId="5" borderId="67" xfId="0" applyFont="1" applyFill="1" applyBorder="1" applyAlignment="1">
      <alignment horizontal="center" vertical="center" textRotation="90" wrapText="1"/>
    </xf>
    <xf numFmtId="0" fontId="5" fillId="6" borderId="57" xfId="0" applyFont="1" applyFill="1" applyBorder="1"/>
    <xf numFmtId="0" fontId="5" fillId="6" borderId="59" xfId="0" applyFont="1" applyFill="1" applyBorder="1"/>
    <xf numFmtId="0" fontId="3" fillId="6" borderId="110" xfId="0" applyFont="1" applyFill="1" applyBorder="1" applyAlignment="1">
      <alignment horizontal="center" vertical="center" textRotation="90"/>
    </xf>
    <xf numFmtId="0" fontId="5" fillId="6" borderId="111" xfId="0" applyFont="1" applyFill="1" applyBorder="1"/>
    <xf numFmtId="0" fontId="5" fillId="6" borderId="112" xfId="0" applyFont="1" applyFill="1" applyBorder="1"/>
    <xf numFmtId="0" fontId="3" fillId="5" borderId="69" xfId="0" applyFont="1" applyFill="1" applyBorder="1" applyAlignment="1">
      <alignment horizontal="center" vertical="center"/>
    </xf>
    <xf numFmtId="0" fontId="5" fillId="6" borderId="69" xfId="0" applyFont="1" applyFill="1" applyBorder="1"/>
    <xf numFmtId="0" fontId="3" fillId="7" borderId="69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5" fillId="6" borderId="86" xfId="0" applyFont="1" applyFill="1" applyBorder="1"/>
    <xf numFmtId="0" fontId="4" fillId="5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36" xfId="0" applyFont="1" applyFill="1" applyBorder="1"/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5" fillId="6" borderId="38" xfId="0" applyFont="1" applyFill="1" applyBorder="1"/>
    <xf numFmtId="0" fontId="3" fillId="5" borderId="18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5" fillId="6" borderId="17" xfId="0" applyFont="1" applyFill="1" applyBorder="1"/>
    <xf numFmtId="0" fontId="3" fillId="5" borderId="100" xfId="0" applyFont="1" applyFill="1" applyBorder="1" applyAlignment="1">
      <alignment horizontal="center" vertical="center"/>
    </xf>
    <xf numFmtId="0" fontId="5" fillId="6" borderId="16" xfId="0" applyFont="1" applyFill="1" applyBorder="1"/>
    <xf numFmtId="0" fontId="6" fillId="0" borderId="2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/>
    <xf numFmtId="0" fontId="15" fillId="0" borderId="58" xfId="0" applyFont="1" applyFill="1" applyBorder="1"/>
    <xf numFmtId="0" fontId="7" fillId="0" borderId="21" xfId="0" applyFont="1" applyFill="1" applyBorder="1" applyAlignment="1">
      <alignment horizontal="center" vertical="center" wrapText="1"/>
    </xf>
    <xf numFmtId="0" fontId="15" fillId="0" borderId="35" xfId="0" applyFont="1" applyFill="1" applyBorder="1"/>
    <xf numFmtId="0" fontId="15" fillId="0" borderId="48" xfId="0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15" fillId="0" borderId="34" xfId="0" applyFont="1" applyFill="1" applyBorder="1"/>
    <xf numFmtId="0" fontId="15" fillId="0" borderId="36" xfId="0" applyFont="1" applyFill="1" applyBorder="1"/>
    <xf numFmtId="0" fontId="7" fillId="0" borderId="19" xfId="0" applyFont="1" applyFill="1" applyBorder="1" applyAlignment="1">
      <alignment horizontal="center" vertical="center" wrapText="1"/>
    </xf>
    <xf numFmtId="0" fontId="15" fillId="0" borderId="57" xfId="0" applyFont="1" applyFill="1" applyBorder="1"/>
    <xf numFmtId="0" fontId="15" fillId="0" borderId="59" xfId="0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21" borderId="21" xfId="0" applyFont="1" applyFill="1" applyBorder="1" applyAlignment="1">
      <alignment horizontal="center" vertical="center" wrapText="1"/>
    </xf>
    <xf numFmtId="0" fontId="15" fillId="21" borderId="48" xfId="0" applyFont="1" applyFill="1" applyBorder="1"/>
    <xf numFmtId="0" fontId="7" fillId="23" borderId="20" xfId="0" applyFont="1" applyFill="1" applyBorder="1" applyAlignment="1">
      <alignment horizontal="center" vertical="center" wrapText="1"/>
    </xf>
    <xf numFmtId="0" fontId="15" fillId="23" borderId="38" xfId="0" applyFont="1" applyFill="1" applyBorder="1"/>
    <xf numFmtId="0" fontId="9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5" fillId="0" borderId="59" xfId="0" applyFont="1" applyBorder="1"/>
    <xf numFmtId="0" fontId="6" fillId="0" borderId="26" xfId="0" applyFont="1" applyBorder="1" applyAlignment="1">
      <alignment horizontal="center" vertical="center" wrapText="1"/>
    </xf>
    <xf numFmtId="0" fontId="15" fillId="0" borderId="38" xfId="0" applyFont="1" applyBorder="1"/>
    <xf numFmtId="0" fontId="6" fillId="0" borderId="34" xfId="0" applyFont="1" applyBorder="1" applyAlignment="1">
      <alignment horizontal="center" vertical="center"/>
    </xf>
    <xf numFmtId="0" fontId="15" fillId="0" borderId="36" xfId="0" applyFont="1" applyBorder="1"/>
    <xf numFmtId="0" fontId="6" fillId="0" borderId="35" xfId="0" applyFont="1" applyBorder="1" applyAlignment="1">
      <alignment horizontal="center" vertical="center" wrapText="1"/>
    </xf>
    <xf numFmtId="0" fontId="15" fillId="0" borderId="48" xfId="0" applyFont="1" applyBorder="1"/>
    <xf numFmtId="0" fontId="7" fillId="0" borderId="22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/>
    <xf numFmtId="0" fontId="15" fillId="0" borderId="47" xfId="0" applyFont="1" applyFill="1" applyBorder="1"/>
    <xf numFmtId="0" fontId="6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wrapText="1"/>
    </xf>
    <xf numFmtId="0" fontId="15" fillId="0" borderId="58" xfId="0" applyFont="1" applyBorder="1"/>
    <xf numFmtId="0" fontId="6" fillId="0" borderId="3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5" fillId="0" borderId="39" xfId="0" applyFont="1" applyBorder="1"/>
    <xf numFmtId="0" fontId="7" fillId="0" borderId="105" xfId="0" applyFont="1" applyBorder="1" applyAlignment="1">
      <alignment horizontal="center" vertical="center" wrapText="1"/>
    </xf>
    <xf numFmtId="0" fontId="15" fillId="0" borderId="103" xfId="0" applyFont="1" applyBorder="1"/>
    <xf numFmtId="0" fontId="7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 wrapText="1"/>
    </xf>
    <xf numFmtId="0" fontId="15" fillId="9" borderId="26" xfId="0" applyFont="1" applyFill="1" applyBorder="1"/>
    <xf numFmtId="0" fontId="15" fillId="9" borderId="56" xfId="0" applyFont="1" applyFill="1" applyBorder="1"/>
    <xf numFmtId="0" fontId="6" fillId="12" borderId="105" xfId="0" applyFont="1" applyFill="1" applyBorder="1" applyAlignment="1">
      <alignment horizontal="center" vertical="center" wrapText="1"/>
    </xf>
    <xf numFmtId="0" fontId="15" fillId="9" borderId="34" xfId="0" applyFont="1" applyFill="1" applyBorder="1"/>
    <xf numFmtId="0" fontId="6" fillId="11" borderId="35" xfId="0" applyFont="1" applyFill="1" applyBorder="1" applyAlignment="1">
      <alignment horizontal="center" vertical="center" wrapText="1"/>
    </xf>
    <xf numFmtId="0" fontId="6" fillId="11" borderId="104" xfId="0" applyFont="1" applyFill="1" applyBorder="1" applyAlignment="1">
      <alignment horizontal="center" vertical="center" wrapText="1"/>
    </xf>
    <xf numFmtId="0" fontId="15" fillId="9" borderId="12" xfId="0" applyFont="1" applyFill="1" applyBorder="1"/>
    <xf numFmtId="0" fontId="15" fillId="9" borderId="13" xfId="0" applyFont="1" applyFill="1" applyBorder="1"/>
    <xf numFmtId="1" fontId="6" fillId="0" borderId="56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7" fillId="5" borderId="65" xfId="0" applyFont="1" applyFill="1" applyBorder="1" applyAlignment="1">
      <alignment horizontal="center" vertical="center" wrapText="1"/>
    </xf>
    <xf numFmtId="0" fontId="15" fillId="6" borderId="61" xfId="0" applyFont="1" applyFill="1" applyBorder="1"/>
    <xf numFmtId="0" fontId="15" fillId="6" borderId="58" xfId="0" applyFont="1" applyFill="1" applyBorder="1"/>
    <xf numFmtId="0" fontId="6" fillId="5" borderId="67" xfId="0" applyFont="1" applyFill="1" applyBorder="1" applyAlignment="1">
      <alignment horizontal="center" vertical="center" textRotation="90" wrapText="1"/>
    </xf>
    <xf numFmtId="0" fontId="15" fillId="6" borderId="57" xfId="0" applyFont="1" applyFill="1" applyBorder="1"/>
    <xf numFmtId="0" fontId="15" fillId="6" borderId="59" xfId="0" applyFont="1" applyFill="1" applyBorder="1"/>
    <xf numFmtId="0" fontId="6" fillId="6" borderId="68" xfId="0" applyFont="1" applyFill="1" applyBorder="1" applyAlignment="1">
      <alignment horizontal="center" vertical="center" textRotation="90"/>
    </xf>
    <xf numFmtId="0" fontId="15" fillId="6" borderId="34" xfId="0" applyFont="1" applyFill="1" applyBorder="1"/>
    <xf numFmtId="0" fontId="15" fillId="6" borderId="36" xfId="0" applyFont="1" applyFill="1" applyBorder="1"/>
    <xf numFmtId="0" fontId="6" fillId="12" borderId="44" xfId="0" applyFont="1" applyFill="1" applyBorder="1" applyAlignment="1">
      <alignment horizontal="center" vertical="center" wrapText="1"/>
    </xf>
    <xf numFmtId="0" fontId="15" fillId="9" borderId="9" xfId="0" applyFont="1" applyFill="1" applyBorder="1"/>
    <xf numFmtId="0" fontId="15" fillId="9" borderId="17" xfId="0" applyFont="1" applyFill="1" applyBorder="1"/>
    <xf numFmtId="0" fontId="6" fillId="12" borderId="100" xfId="0" applyFont="1" applyFill="1" applyBorder="1" applyAlignment="1">
      <alignment horizontal="center" vertical="center" wrapText="1"/>
    </xf>
    <xf numFmtId="0" fontId="15" fillId="9" borderId="16" xfId="0" applyFont="1" applyFill="1" applyBorder="1"/>
    <xf numFmtId="0" fontId="6" fillId="11" borderId="44" xfId="0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/>
    </xf>
    <xf numFmtId="0" fontId="15" fillId="6" borderId="69" xfId="0" applyFont="1" applyFill="1" applyBorder="1"/>
    <xf numFmtId="0" fontId="15" fillId="6" borderId="66" xfId="0" applyFont="1" applyFill="1" applyBorder="1"/>
    <xf numFmtId="0" fontId="6" fillId="5" borderId="69" xfId="0" applyFont="1" applyFill="1" applyBorder="1" applyAlignment="1">
      <alignment horizontal="center" vertical="center"/>
    </xf>
    <xf numFmtId="0" fontId="6" fillId="10" borderId="84" xfId="0" applyFont="1" applyFill="1" applyBorder="1" applyAlignment="1">
      <alignment horizontal="center" vertical="center"/>
    </xf>
    <xf numFmtId="0" fontId="15" fillId="6" borderId="86" xfId="0" applyFont="1" applyFill="1" applyBorder="1"/>
    <xf numFmtId="0" fontId="6" fillId="5" borderId="21" xfId="0" applyFont="1" applyFill="1" applyBorder="1" applyAlignment="1">
      <alignment horizontal="center" vertical="center"/>
    </xf>
    <xf numFmtId="0" fontId="15" fillId="6" borderId="48" xfId="0" applyFont="1" applyFill="1" applyBorder="1"/>
    <xf numFmtId="0" fontId="6" fillId="5" borderId="20" xfId="0" applyFont="1" applyFill="1" applyBorder="1" applyAlignment="1">
      <alignment horizontal="center" vertical="center"/>
    </xf>
    <xf numFmtId="0" fontId="15" fillId="6" borderId="38" xfId="0" applyFont="1" applyFill="1" applyBorder="1"/>
    <xf numFmtId="0" fontId="6" fillId="5" borderId="18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15" fillId="6" borderId="62" xfId="0" applyFont="1" applyFill="1" applyBorder="1"/>
    <xf numFmtId="0" fontId="15" fillId="6" borderId="25" xfId="0" applyFont="1" applyFill="1" applyBorder="1"/>
    <xf numFmtId="0" fontId="6" fillId="11" borderId="100" xfId="0" applyFont="1" applyFill="1" applyBorder="1" applyAlignment="1">
      <alignment horizontal="center" vertical="center" wrapText="1"/>
    </xf>
    <xf numFmtId="0" fontId="18" fillId="11" borderId="44" xfId="0" applyFont="1" applyFill="1" applyBorder="1" applyAlignment="1">
      <alignment horizontal="center" vertical="center" wrapText="1"/>
    </xf>
    <xf numFmtId="0" fontId="8" fillId="9" borderId="9" xfId="0" applyFont="1" applyFill="1" applyBorder="1"/>
    <xf numFmtId="0" fontId="8" fillId="9" borderId="17" xfId="0" applyFont="1" applyFill="1" applyBorder="1"/>
    <xf numFmtId="0" fontId="6" fillId="4" borderId="84" xfId="0" applyFont="1" applyFill="1" applyBorder="1" applyAlignment="1">
      <alignment horizontal="center" vertical="center" wrapText="1"/>
    </xf>
    <xf numFmtId="0" fontId="15" fillId="0" borderId="66" xfId="0" applyFont="1" applyBorder="1"/>
    <xf numFmtId="0" fontId="6" fillId="4" borderId="83" xfId="0" applyFont="1" applyFill="1" applyBorder="1" applyAlignment="1">
      <alignment horizontal="center" vertical="center" wrapText="1"/>
    </xf>
    <xf numFmtId="0" fontId="15" fillId="0" borderId="75" xfId="0" applyFont="1" applyBorder="1"/>
    <xf numFmtId="0" fontId="6" fillId="4" borderId="76" xfId="0" applyFont="1" applyFill="1" applyBorder="1" applyAlignment="1">
      <alignment horizontal="center" vertical="center" wrapText="1"/>
    </xf>
    <xf numFmtId="0" fontId="15" fillId="0" borderId="87" xfId="0" applyFont="1" applyBorder="1"/>
    <xf numFmtId="0" fontId="7" fillId="3" borderId="62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6" fillId="24" borderId="83" xfId="0" applyFont="1" applyFill="1" applyBorder="1" applyAlignment="1">
      <alignment horizontal="center" vertical="center" wrapText="1"/>
    </xf>
    <xf numFmtId="0" fontId="15" fillId="21" borderId="75" xfId="0" applyFont="1" applyFill="1" applyBorder="1"/>
    <xf numFmtId="0" fontId="6" fillId="17" borderId="76" xfId="0" applyFont="1" applyFill="1" applyBorder="1" applyAlignment="1">
      <alignment horizontal="center" vertical="center" wrapText="1"/>
    </xf>
    <xf numFmtId="0" fontId="8" fillId="17" borderId="75" xfId="0" applyFont="1" applyFill="1" applyBorder="1"/>
    <xf numFmtId="0" fontId="7" fillId="3" borderId="76" xfId="0" applyFont="1" applyFill="1" applyBorder="1" applyAlignment="1">
      <alignment horizontal="center" vertical="center" wrapText="1"/>
    </xf>
    <xf numFmtId="0" fontId="15" fillId="6" borderId="15" xfId="0" applyFont="1" applyFill="1" applyBorder="1"/>
    <xf numFmtId="0" fontId="6" fillId="10" borderId="88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" vertical="center"/>
    </xf>
    <xf numFmtId="0" fontId="15" fillId="6" borderId="72" xfId="0" applyFont="1" applyFill="1" applyBorder="1"/>
    <xf numFmtId="0" fontId="6" fillId="10" borderId="73" xfId="0" applyFont="1" applyFill="1" applyBorder="1" applyAlignment="1">
      <alignment horizontal="center" vertical="center"/>
    </xf>
    <xf numFmtId="0" fontId="15" fillId="6" borderId="28" xfId="0" applyFont="1" applyFill="1" applyBorder="1"/>
    <xf numFmtId="0" fontId="7" fillId="0" borderId="88" xfId="0" applyFont="1" applyBorder="1" applyAlignment="1">
      <alignment horizontal="center" vertical="center" wrapText="1"/>
    </xf>
    <xf numFmtId="0" fontId="15" fillId="0" borderId="77" xfId="0" applyFont="1" applyBorder="1"/>
    <xf numFmtId="0" fontId="6" fillId="30" borderId="78" xfId="0" applyFont="1" applyFill="1" applyBorder="1" applyAlignment="1">
      <alignment horizontal="center" vertical="center" wrapText="1"/>
    </xf>
    <xf numFmtId="0" fontId="8" fillId="30" borderId="77" xfId="0" applyFont="1" applyFill="1" applyBorder="1"/>
    <xf numFmtId="0" fontId="7" fillId="0" borderId="78" xfId="0" applyFont="1" applyBorder="1" applyAlignment="1">
      <alignment horizontal="center" vertical="center" wrapText="1"/>
    </xf>
    <xf numFmtId="0" fontId="15" fillId="0" borderId="25" xfId="0" applyFont="1" applyBorder="1"/>
    <xf numFmtId="0" fontId="7" fillId="0" borderId="71" xfId="0" applyFont="1" applyBorder="1" applyAlignment="1">
      <alignment horizontal="center" vertical="center" wrapText="1"/>
    </xf>
    <xf numFmtId="0" fontId="15" fillId="0" borderId="79" xfId="0" applyFont="1" applyBorder="1"/>
    <xf numFmtId="0" fontId="15" fillId="0" borderId="72" xfId="0" applyFont="1" applyBorder="1"/>
    <xf numFmtId="0" fontId="7" fillId="23" borderId="73" xfId="0" applyFont="1" applyFill="1" applyBorder="1" applyAlignment="1">
      <alignment horizontal="center" vertical="center" wrapText="1"/>
    </xf>
    <xf numFmtId="0" fontId="15" fillId="23" borderId="72" xfId="0" applyFont="1" applyFill="1" applyBorder="1"/>
    <xf numFmtId="0" fontId="7" fillId="0" borderId="73" xfId="0" applyFont="1" applyBorder="1" applyAlignment="1">
      <alignment horizontal="center" vertical="center" wrapText="1"/>
    </xf>
    <xf numFmtId="0" fontId="15" fillId="0" borderId="28" xfId="0" applyFont="1" applyBorder="1"/>
    <xf numFmtId="0" fontId="7" fillId="3" borderId="88" xfId="0" applyFont="1" applyFill="1" applyBorder="1" applyAlignment="1">
      <alignment horizontal="center" vertical="center" wrapText="1"/>
    </xf>
    <xf numFmtId="0" fontId="6" fillId="3" borderId="88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7" fillId="23" borderId="78" xfId="0" applyFont="1" applyFill="1" applyBorder="1" applyAlignment="1">
      <alignment horizontal="center" vertical="center" wrapText="1"/>
    </xf>
    <xf numFmtId="0" fontId="15" fillId="23" borderId="77" xfId="0" applyFont="1" applyFill="1" applyBorder="1"/>
    <xf numFmtId="0" fontId="6" fillId="21" borderId="88" xfId="0" applyFont="1" applyFill="1" applyBorder="1" applyAlignment="1">
      <alignment horizontal="center" vertical="center" wrapText="1"/>
    </xf>
    <xf numFmtId="0" fontId="15" fillId="21" borderId="77" xfId="0" applyFont="1" applyFill="1" applyBorder="1"/>
    <xf numFmtId="0" fontId="6" fillId="17" borderId="78" xfId="0" applyFont="1" applyFill="1" applyBorder="1" applyAlignment="1">
      <alignment horizontal="center" vertical="center" wrapText="1"/>
    </xf>
    <xf numFmtId="0" fontId="8" fillId="17" borderId="77" xfId="0" applyFont="1" applyFill="1" applyBorder="1"/>
    <xf numFmtId="0" fontId="6" fillId="12" borderId="82" xfId="0" applyFont="1" applyFill="1" applyBorder="1" applyAlignment="1">
      <alignment horizontal="center" vertical="center" wrapText="1"/>
    </xf>
    <xf numFmtId="0" fontId="15" fillId="12" borderId="11" xfId="0" applyFont="1" applyFill="1" applyBorder="1"/>
    <xf numFmtId="0" fontId="15" fillId="12" borderId="83" xfId="0" applyFont="1" applyFill="1" applyBorder="1"/>
    <xf numFmtId="0" fontId="15" fillId="12" borderId="87" xfId="0" applyFont="1" applyFill="1" applyBorder="1"/>
    <xf numFmtId="0" fontId="7" fillId="12" borderId="71" xfId="0" applyFont="1" applyFill="1" applyBorder="1" applyAlignment="1">
      <alignment horizontal="center" vertical="center" wrapText="1"/>
    </xf>
    <xf numFmtId="0" fontId="15" fillId="12" borderId="79" xfId="0" applyFont="1" applyFill="1" applyBorder="1"/>
    <xf numFmtId="0" fontId="6" fillId="12" borderId="71" xfId="0" applyFont="1" applyFill="1" applyBorder="1" applyAlignment="1">
      <alignment horizontal="center" vertical="center" wrapText="1"/>
    </xf>
    <xf numFmtId="0" fontId="15" fillId="12" borderId="80" xfId="0" applyFont="1" applyFill="1" applyBorder="1"/>
    <xf numFmtId="0" fontId="15" fillId="12" borderId="28" xfId="0" applyFont="1" applyFill="1" applyBorder="1"/>
    <xf numFmtId="0" fontId="7" fillId="4" borderId="84" xfId="0" applyFont="1" applyFill="1" applyBorder="1" applyAlignment="1">
      <alignment horizontal="center" vertical="center" wrapText="1"/>
    </xf>
    <xf numFmtId="0" fontId="15" fillId="17" borderId="66" xfId="0" applyFont="1" applyFill="1" applyBorder="1"/>
    <xf numFmtId="0" fontId="7" fillId="3" borderId="82" xfId="0" applyFont="1" applyFill="1" applyBorder="1" applyAlignment="1">
      <alignment horizontal="center" vertical="center" wrapText="1"/>
    </xf>
    <xf numFmtId="0" fontId="15" fillId="0" borderId="11" xfId="0" applyFont="1" applyBorder="1"/>
    <xf numFmtId="0" fontId="6" fillId="3" borderId="82" xfId="0" applyFont="1" applyFill="1" applyBorder="1" applyAlignment="1">
      <alignment horizontal="center" vertical="center" wrapText="1"/>
    </xf>
    <xf numFmtId="0" fontId="6" fillId="30" borderId="76" xfId="0" applyFont="1" applyFill="1" applyBorder="1" applyAlignment="1">
      <alignment horizontal="center" vertical="center" wrapText="1"/>
    </xf>
    <xf numFmtId="0" fontId="8" fillId="30" borderId="75" xfId="0" applyFont="1" applyFill="1" applyBorder="1"/>
    <xf numFmtId="0" fontId="6" fillId="24" borderId="82" xfId="0" applyFont="1" applyFill="1" applyBorder="1" applyAlignment="1">
      <alignment horizontal="center" vertical="center" wrapText="1"/>
    </xf>
    <xf numFmtId="0" fontId="6" fillId="31" borderId="78" xfId="0" applyFont="1" applyFill="1" applyBorder="1" applyAlignment="1">
      <alignment horizontal="center" vertical="center" wrapText="1"/>
    </xf>
    <xf numFmtId="0" fontId="8" fillId="31" borderId="77" xfId="0" applyFont="1" applyFill="1" applyBorder="1"/>
    <xf numFmtId="0" fontId="6" fillId="31" borderId="76" xfId="0" applyFont="1" applyFill="1" applyBorder="1" applyAlignment="1">
      <alignment horizontal="center" vertical="center" wrapText="1"/>
    </xf>
    <xf numFmtId="0" fontId="8" fillId="31" borderId="75" xfId="0" applyFont="1" applyFill="1" applyBorder="1"/>
    <xf numFmtId="0" fontId="8" fillId="21" borderId="77" xfId="0" applyFont="1" applyFill="1" applyBorder="1"/>
    <xf numFmtId="0" fontId="6" fillId="19" borderId="89" xfId="0" applyFont="1" applyFill="1" applyBorder="1" applyAlignment="1">
      <alignment horizontal="center" vertical="center" wrapText="1"/>
    </xf>
    <xf numFmtId="0" fontId="6" fillId="19" borderId="88" xfId="0" applyFont="1" applyFill="1" applyBorder="1" applyAlignment="1">
      <alignment horizontal="center" vertical="center" wrapText="1"/>
    </xf>
    <xf numFmtId="0" fontId="6" fillId="19" borderId="62" xfId="0" applyFont="1" applyFill="1" applyBorder="1" applyAlignment="1">
      <alignment horizontal="center" vertical="center" wrapText="1"/>
    </xf>
    <xf numFmtId="0" fontId="6" fillId="16" borderId="94" xfId="0" applyFont="1" applyFill="1" applyBorder="1" applyAlignment="1">
      <alignment horizontal="center"/>
    </xf>
    <xf numFmtId="0" fontId="15" fillId="17" borderId="85" xfId="0" applyFont="1" applyFill="1" applyBorder="1"/>
    <xf numFmtId="0" fontId="15" fillId="17" borderId="37" xfId="0" applyFont="1" applyFill="1" applyBorder="1"/>
    <xf numFmtId="0" fontId="6" fillId="2" borderId="84" xfId="0" applyFont="1" applyFill="1" applyBorder="1" applyAlignment="1">
      <alignment horizontal="center" vertical="center" wrapText="1"/>
    </xf>
    <xf numFmtId="0" fontId="15" fillId="14" borderId="69" xfId="0" applyFont="1" applyFill="1" applyBorder="1"/>
    <xf numFmtId="0" fontId="15" fillId="14" borderId="86" xfId="0" applyFont="1" applyFill="1" applyBorder="1"/>
    <xf numFmtId="0" fontId="6" fillId="2" borderId="83" xfId="0" applyFont="1" applyFill="1" applyBorder="1" applyAlignment="1">
      <alignment horizontal="center" vertical="center" wrapText="1"/>
    </xf>
    <xf numFmtId="0" fontId="15" fillId="14" borderId="83" xfId="0" applyFont="1" applyFill="1" applyBorder="1"/>
    <xf numFmtId="0" fontId="15" fillId="14" borderId="11" xfId="0" applyFont="1" applyFill="1" applyBorder="1"/>
    <xf numFmtId="0" fontId="6" fillId="2" borderId="82" xfId="0" applyFont="1" applyFill="1" applyBorder="1" applyAlignment="1">
      <alignment horizontal="center" vertical="center" wrapText="1"/>
    </xf>
    <xf numFmtId="0" fontId="15" fillId="14" borderId="87" xfId="0" applyFont="1" applyFill="1" applyBorder="1"/>
    <xf numFmtId="0" fontId="6" fillId="2" borderId="83" xfId="0" applyFont="1" applyFill="1" applyBorder="1" applyAlignment="1">
      <alignment horizontal="center" vertical="center"/>
    </xf>
    <xf numFmtId="0" fontId="6" fillId="19" borderId="128" xfId="0" applyFont="1" applyFill="1" applyBorder="1" applyAlignment="1">
      <alignment horizontal="center" vertical="center" wrapText="1"/>
    </xf>
    <xf numFmtId="0" fontId="15" fillId="19" borderId="129" xfId="0" applyFont="1" applyFill="1" applyBorder="1"/>
    <xf numFmtId="0" fontId="15" fillId="19" borderId="130" xfId="0" applyFont="1" applyFill="1" applyBorder="1"/>
    <xf numFmtId="0" fontId="6" fillId="19" borderId="1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0" borderId="88" xfId="0" applyFont="1" applyFill="1" applyBorder="1" applyAlignment="1">
      <alignment horizontal="center" vertical="center" wrapText="1"/>
    </xf>
    <xf numFmtId="0" fontId="15" fillId="21" borderId="62" xfId="0" applyFont="1" applyFill="1" applyBorder="1"/>
    <xf numFmtId="0" fontId="15" fillId="21" borderId="25" xfId="0" applyFont="1" applyFill="1" applyBorder="1"/>
    <xf numFmtId="0" fontId="6" fillId="20" borderId="62" xfId="0" applyFont="1" applyFill="1" applyBorder="1" applyAlignment="1">
      <alignment horizontal="center" vertical="center" wrapText="1"/>
    </xf>
    <xf numFmtId="0" fontId="15" fillId="21" borderId="15" xfId="0" applyFont="1" applyFill="1" applyBorder="1"/>
    <xf numFmtId="0" fontId="15" fillId="19" borderId="62" xfId="0" applyFont="1" applyFill="1" applyBorder="1"/>
    <xf numFmtId="0" fontId="15" fillId="19" borderId="25" xfId="0" applyFont="1" applyFill="1" applyBorder="1"/>
    <xf numFmtId="0" fontId="3" fillId="0" borderId="6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CD5B4"/>
      <color rgb="FFCCFF99"/>
      <color rgb="FFD1A3FF"/>
      <color rgb="FFB8CCE4"/>
      <color rgb="FFCCFFFF"/>
      <color rgb="FFDEBD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view="pageBreakPreview" zoomScale="60" zoomScaleNormal="100" workbookViewId="0">
      <selection activeCell="P118" sqref="P118:R118"/>
    </sheetView>
  </sheetViews>
  <sheetFormatPr defaultColWidth="14.42578125" defaultRowHeight="15" customHeight="1" x14ac:dyDescent="0.2"/>
  <cols>
    <col min="1" max="1" width="71.85546875" style="364" customWidth="1"/>
    <col min="2" max="2" width="6" style="364" customWidth="1"/>
    <col min="3" max="3" width="6.140625" style="364" customWidth="1"/>
    <col min="4" max="4" width="5.85546875" style="364" customWidth="1"/>
    <col min="5" max="6" width="6.140625" style="364" customWidth="1"/>
    <col min="7" max="7" width="7.42578125" style="364" customWidth="1"/>
    <col min="8" max="8" width="5.5703125" style="364" customWidth="1"/>
    <col min="9" max="10" width="4.5703125" style="364" customWidth="1"/>
    <col min="11" max="14" width="3.7109375" style="364" customWidth="1"/>
    <col min="15" max="24" width="4.28515625" style="364" customWidth="1"/>
    <col min="25" max="25" width="4" style="364" customWidth="1"/>
    <col min="26" max="26" width="4.85546875" style="364" customWidth="1"/>
    <col min="27" max="28" width="9.140625" style="364" customWidth="1"/>
    <col min="29" max="16384" width="14.42578125" style="364"/>
  </cols>
  <sheetData>
    <row r="1" spans="1:28" ht="8.25" customHeight="1" x14ac:dyDescent="0.2">
      <c r="A1" s="1"/>
      <c r="B1" s="2"/>
      <c r="C1" s="2"/>
      <c r="D1" s="2"/>
      <c r="E1" s="2"/>
      <c r="F1" s="2"/>
      <c r="G1" s="2"/>
      <c r="H1" s="39"/>
      <c r="I1" s="394"/>
      <c r="J1" s="39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 x14ac:dyDescent="0.2">
      <c r="A2" s="494" t="s">
        <v>156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2"/>
      <c r="AB2" s="2"/>
    </row>
    <row r="3" spans="1:28" ht="12" customHeight="1" x14ac:dyDescent="0.2">
      <c r="A3" s="496" t="s">
        <v>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2"/>
      <c r="AB3" s="2"/>
    </row>
    <row r="4" spans="1:28" s="155" customFormat="1" ht="16.5" customHeight="1" thickBot="1" x14ac:dyDescent="0.25">
      <c r="A4" s="151" t="s">
        <v>167</v>
      </c>
      <c r="B4" s="151"/>
      <c r="C4" s="151"/>
      <c r="D4" s="151"/>
      <c r="E4" s="152"/>
      <c r="F4" s="152"/>
      <c r="G4" s="151"/>
      <c r="H4" s="153"/>
      <c r="I4" s="395"/>
      <c r="J4" s="395"/>
      <c r="K4" s="325" t="s">
        <v>153</v>
      </c>
      <c r="L4" s="326"/>
      <c r="M4" s="327"/>
      <c r="N4" s="327"/>
      <c r="O4" s="327"/>
      <c r="P4" s="327"/>
      <c r="Q4" s="393" t="s">
        <v>159</v>
      </c>
      <c r="R4" s="393"/>
      <c r="S4" s="151"/>
      <c r="T4" s="151"/>
      <c r="U4" s="151"/>
      <c r="V4" s="151"/>
      <c r="W4" s="151"/>
      <c r="X4" s="151"/>
      <c r="Y4" s="151"/>
      <c r="Z4" s="154"/>
      <c r="AA4" s="8"/>
      <c r="AB4" s="8"/>
    </row>
    <row r="5" spans="1:28" ht="12.95" customHeight="1" x14ac:dyDescent="0.2">
      <c r="A5" s="497" t="s">
        <v>1</v>
      </c>
      <c r="B5" s="500"/>
      <c r="C5" s="503" t="s">
        <v>2</v>
      </c>
      <c r="D5" s="504"/>
      <c r="E5" s="505" t="s">
        <v>150</v>
      </c>
      <c r="F5" s="506"/>
      <c r="G5" s="507" t="s">
        <v>3</v>
      </c>
      <c r="H5" s="510" t="s">
        <v>4</v>
      </c>
      <c r="I5" s="505" t="s">
        <v>150</v>
      </c>
      <c r="J5" s="506"/>
      <c r="K5" s="513" t="s">
        <v>5</v>
      </c>
      <c r="L5" s="514"/>
      <c r="M5" s="514"/>
      <c r="N5" s="504"/>
      <c r="O5" s="515" t="s">
        <v>157</v>
      </c>
      <c r="P5" s="514"/>
      <c r="Q5" s="514"/>
      <c r="R5" s="514"/>
      <c r="S5" s="514"/>
      <c r="T5" s="504"/>
      <c r="U5" s="516" t="s">
        <v>158</v>
      </c>
      <c r="V5" s="514"/>
      <c r="W5" s="514"/>
      <c r="X5" s="514"/>
      <c r="Y5" s="514"/>
      <c r="Z5" s="517"/>
      <c r="AA5" s="3"/>
      <c r="AB5" s="3"/>
    </row>
    <row r="6" spans="1:28" ht="12.95" customHeight="1" x14ac:dyDescent="0.2">
      <c r="A6" s="498"/>
      <c r="B6" s="501"/>
      <c r="C6" s="518" t="s">
        <v>8</v>
      </c>
      <c r="D6" s="519" t="s">
        <v>9</v>
      </c>
      <c r="E6" s="142" t="s">
        <v>71</v>
      </c>
      <c r="F6" s="143" t="s">
        <v>154</v>
      </c>
      <c r="G6" s="508"/>
      <c r="H6" s="511"/>
      <c r="I6" s="142" t="s">
        <v>71</v>
      </c>
      <c r="J6" s="143" t="s">
        <v>154</v>
      </c>
      <c r="K6" s="521" t="s">
        <v>10</v>
      </c>
      <c r="L6" s="522" t="s">
        <v>11</v>
      </c>
      <c r="M6" s="522" t="s">
        <v>12</v>
      </c>
      <c r="N6" s="524" t="s">
        <v>166</v>
      </c>
      <c r="O6" s="525" t="s">
        <v>14</v>
      </c>
      <c r="P6" s="526"/>
      <c r="Q6" s="527"/>
      <c r="R6" s="528" t="s">
        <v>15</v>
      </c>
      <c r="S6" s="526"/>
      <c r="T6" s="529"/>
      <c r="U6" s="525" t="s">
        <v>16</v>
      </c>
      <c r="V6" s="526"/>
      <c r="W6" s="527"/>
      <c r="X6" s="528" t="s">
        <v>17</v>
      </c>
      <c r="Y6" s="526"/>
      <c r="Z6" s="527"/>
      <c r="AA6" s="3"/>
      <c r="AB6" s="3"/>
    </row>
    <row r="7" spans="1:28" ht="12.95" customHeight="1" thickBot="1" x14ac:dyDescent="0.25">
      <c r="A7" s="499"/>
      <c r="B7" s="502"/>
      <c r="C7" s="509"/>
      <c r="D7" s="520"/>
      <c r="E7" s="486" t="s">
        <v>155</v>
      </c>
      <c r="F7" s="487"/>
      <c r="G7" s="509"/>
      <c r="H7" s="512"/>
      <c r="I7" s="486" t="s">
        <v>160</v>
      </c>
      <c r="J7" s="487"/>
      <c r="K7" s="509"/>
      <c r="L7" s="523"/>
      <c r="M7" s="523"/>
      <c r="N7" s="520"/>
      <c r="O7" s="266" t="s">
        <v>18</v>
      </c>
      <c r="P7" s="48" t="s">
        <v>12</v>
      </c>
      <c r="Q7" s="49" t="s">
        <v>13</v>
      </c>
      <c r="R7" s="273" t="s">
        <v>18</v>
      </c>
      <c r="S7" s="48" t="s">
        <v>12</v>
      </c>
      <c r="T7" s="50" t="s">
        <v>13</v>
      </c>
      <c r="U7" s="266" t="s">
        <v>18</v>
      </c>
      <c r="V7" s="48" t="s">
        <v>12</v>
      </c>
      <c r="W7" s="49" t="s">
        <v>13</v>
      </c>
      <c r="X7" s="273" t="s">
        <v>18</v>
      </c>
      <c r="Y7" s="48" t="s">
        <v>12</v>
      </c>
      <c r="Z7" s="49" t="s">
        <v>13</v>
      </c>
      <c r="AA7" s="3"/>
      <c r="AB7" s="3"/>
    </row>
    <row r="8" spans="1:28" ht="12.95" customHeight="1" x14ac:dyDescent="0.2">
      <c r="A8" s="4" t="s">
        <v>19</v>
      </c>
      <c r="B8" s="5" t="s">
        <v>20</v>
      </c>
      <c r="C8" s="133" t="s">
        <v>21</v>
      </c>
      <c r="D8" s="144"/>
      <c r="E8" s="297">
        <f>SUM(E9:E17)</f>
        <v>145</v>
      </c>
      <c r="F8" s="388">
        <f>SUM(F9:F17)</f>
        <v>65</v>
      </c>
      <c r="G8" s="133">
        <f t="shared" ref="G8:Z8" si="0">SUM(G9:G17)</f>
        <v>210</v>
      </c>
      <c r="H8" s="402">
        <f t="shared" si="0"/>
        <v>22</v>
      </c>
      <c r="I8" s="420">
        <f>SUM(I9:I17)</f>
        <v>11</v>
      </c>
      <c r="J8" s="388">
        <f>SUM(J9:J17)</f>
        <v>11</v>
      </c>
      <c r="K8" s="133">
        <f t="shared" si="0"/>
        <v>180</v>
      </c>
      <c r="L8" s="133">
        <f t="shared" si="0"/>
        <v>0</v>
      </c>
      <c r="M8" s="133">
        <f t="shared" si="0"/>
        <v>30</v>
      </c>
      <c r="N8" s="133">
        <f t="shared" si="0"/>
        <v>0</v>
      </c>
      <c r="O8" s="16">
        <f t="shared" si="0"/>
        <v>145</v>
      </c>
      <c r="P8" s="6">
        <f t="shared" si="0"/>
        <v>30</v>
      </c>
      <c r="Q8" s="7">
        <f t="shared" si="0"/>
        <v>0</v>
      </c>
      <c r="R8" s="254">
        <f t="shared" si="0"/>
        <v>35</v>
      </c>
      <c r="S8" s="6">
        <f t="shared" si="0"/>
        <v>0</v>
      </c>
      <c r="T8" s="156">
        <f t="shared" si="0"/>
        <v>0</v>
      </c>
      <c r="U8" s="255">
        <f t="shared" si="0"/>
        <v>0</v>
      </c>
      <c r="V8" s="6">
        <f t="shared" si="0"/>
        <v>0</v>
      </c>
      <c r="W8" s="7">
        <f t="shared" si="0"/>
        <v>0</v>
      </c>
      <c r="X8" s="254">
        <f t="shared" si="0"/>
        <v>0</v>
      </c>
      <c r="Y8" s="6">
        <f t="shared" si="0"/>
        <v>0</v>
      </c>
      <c r="Z8" s="256">
        <f t="shared" si="0"/>
        <v>0</v>
      </c>
      <c r="AA8" s="2"/>
      <c r="AB8" s="2"/>
    </row>
    <row r="9" spans="1:28" ht="12.95" customHeight="1" x14ac:dyDescent="0.2">
      <c r="A9" s="54" t="s">
        <v>22</v>
      </c>
      <c r="B9" s="55" t="s">
        <v>23</v>
      </c>
      <c r="C9" s="134" t="s">
        <v>24</v>
      </c>
      <c r="D9" s="40"/>
      <c r="E9" s="298">
        <v>10</v>
      </c>
      <c r="F9" s="310">
        <v>10</v>
      </c>
      <c r="G9" s="134">
        <v>20</v>
      </c>
      <c r="H9" s="403">
        <v>2</v>
      </c>
      <c r="I9" s="298">
        <v>1</v>
      </c>
      <c r="J9" s="310">
        <v>1</v>
      </c>
      <c r="K9" s="134">
        <v>20</v>
      </c>
      <c r="L9" s="56"/>
      <c r="M9" s="56"/>
      <c r="N9" s="40"/>
      <c r="O9" s="373">
        <v>20</v>
      </c>
      <c r="P9" s="56"/>
      <c r="Q9" s="57"/>
      <c r="R9" s="274"/>
      <c r="S9" s="56"/>
      <c r="T9" s="40"/>
      <c r="U9" s="78"/>
      <c r="V9" s="56"/>
      <c r="W9" s="57"/>
      <c r="X9" s="274"/>
      <c r="Y9" s="56"/>
      <c r="Z9" s="157"/>
      <c r="AA9" s="8"/>
      <c r="AB9" s="8"/>
    </row>
    <row r="10" spans="1:28" ht="12.95" customHeight="1" x14ac:dyDescent="0.2">
      <c r="A10" s="54" t="s">
        <v>25</v>
      </c>
      <c r="B10" s="55" t="s">
        <v>26</v>
      </c>
      <c r="C10" s="134" t="s">
        <v>24</v>
      </c>
      <c r="D10" s="40"/>
      <c r="E10" s="298">
        <v>20</v>
      </c>
      <c r="F10" s="310"/>
      <c r="G10" s="134">
        <v>20</v>
      </c>
      <c r="H10" s="404">
        <v>2</v>
      </c>
      <c r="I10" s="298">
        <v>2</v>
      </c>
      <c r="J10" s="310"/>
      <c r="K10" s="134">
        <v>20</v>
      </c>
      <c r="L10" s="56"/>
      <c r="M10" s="56"/>
      <c r="N10" s="105"/>
      <c r="O10" s="369"/>
      <c r="P10" s="56"/>
      <c r="Q10" s="57"/>
      <c r="R10" s="322">
        <v>20</v>
      </c>
      <c r="S10" s="56"/>
      <c r="T10" s="40"/>
      <c r="U10" s="78"/>
      <c r="V10" s="56"/>
      <c r="W10" s="57"/>
      <c r="X10" s="274"/>
      <c r="Y10" s="56"/>
      <c r="Z10" s="157"/>
      <c r="AA10" s="8"/>
      <c r="AB10" s="8"/>
    </row>
    <row r="11" spans="1:28" ht="12.95" customHeight="1" x14ac:dyDescent="0.2">
      <c r="A11" s="54" t="s">
        <v>27</v>
      </c>
      <c r="B11" s="55" t="s">
        <v>28</v>
      </c>
      <c r="C11" s="134" t="s">
        <v>29</v>
      </c>
      <c r="D11" s="40"/>
      <c r="E11" s="298">
        <v>20</v>
      </c>
      <c r="F11" s="310">
        <v>10</v>
      </c>
      <c r="G11" s="134">
        <v>30</v>
      </c>
      <c r="H11" s="403">
        <v>3</v>
      </c>
      <c r="I11" s="298">
        <v>2</v>
      </c>
      <c r="J11" s="310">
        <v>1</v>
      </c>
      <c r="K11" s="134">
        <v>30</v>
      </c>
      <c r="L11" s="56"/>
      <c r="M11" s="56"/>
      <c r="N11" s="105"/>
      <c r="O11" s="373">
        <v>30</v>
      </c>
      <c r="P11" s="56"/>
      <c r="Q11" s="57"/>
      <c r="R11" s="274"/>
      <c r="S11" s="56"/>
      <c r="T11" s="40"/>
      <c r="U11" s="78"/>
      <c r="V11" s="56"/>
      <c r="W11" s="57"/>
      <c r="X11" s="274"/>
      <c r="Y11" s="56"/>
      <c r="Z11" s="157"/>
    </row>
    <row r="12" spans="1:28" ht="12.95" customHeight="1" x14ac:dyDescent="0.2">
      <c r="A12" s="54" t="s">
        <v>30</v>
      </c>
      <c r="B12" s="55" t="s">
        <v>31</v>
      </c>
      <c r="C12" s="134" t="s">
        <v>24</v>
      </c>
      <c r="D12" s="55"/>
      <c r="E12" s="298">
        <v>15</v>
      </c>
      <c r="F12" s="310"/>
      <c r="G12" s="134">
        <v>15</v>
      </c>
      <c r="H12" s="404">
        <v>1</v>
      </c>
      <c r="I12" s="298">
        <v>1</v>
      </c>
      <c r="J12" s="310"/>
      <c r="K12" s="134">
        <v>15</v>
      </c>
      <c r="L12" s="56"/>
      <c r="M12" s="56"/>
      <c r="N12" s="105"/>
      <c r="O12" s="369"/>
      <c r="P12" s="56"/>
      <c r="Q12" s="57"/>
      <c r="R12" s="322">
        <v>15</v>
      </c>
      <c r="S12" s="56"/>
      <c r="T12" s="40"/>
      <c r="U12" s="78"/>
      <c r="V12" s="56"/>
      <c r="W12" s="57"/>
      <c r="X12" s="274"/>
      <c r="Y12" s="56"/>
      <c r="Z12" s="157"/>
      <c r="AA12" s="8"/>
      <c r="AB12" s="8"/>
    </row>
    <row r="13" spans="1:28" ht="12.95" customHeight="1" x14ac:dyDescent="0.2">
      <c r="A13" s="54" t="s">
        <v>32</v>
      </c>
      <c r="B13" s="55" t="s">
        <v>33</v>
      </c>
      <c r="C13" s="134" t="s">
        <v>24</v>
      </c>
      <c r="D13" s="55"/>
      <c r="E13" s="298">
        <v>30</v>
      </c>
      <c r="F13" s="310"/>
      <c r="G13" s="134">
        <v>30</v>
      </c>
      <c r="H13" s="404">
        <v>2</v>
      </c>
      <c r="I13" s="298">
        <v>2</v>
      </c>
      <c r="J13" s="310"/>
      <c r="K13" s="134">
        <v>30</v>
      </c>
      <c r="L13" s="56"/>
      <c r="M13" s="56"/>
      <c r="N13" s="105"/>
      <c r="O13" s="298">
        <v>30</v>
      </c>
      <c r="P13" s="56"/>
      <c r="Q13" s="57"/>
      <c r="R13" s="274"/>
      <c r="S13" s="356"/>
      <c r="T13" s="350"/>
      <c r="U13" s="349"/>
      <c r="V13" s="356"/>
      <c r="W13" s="353"/>
      <c r="X13" s="354"/>
      <c r="Y13" s="356"/>
      <c r="Z13" s="158"/>
      <c r="AA13" s="8"/>
      <c r="AB13" s="8"/>
    </row>
    <row r="14" spans="1:28" ht="12.95" customHeight="1" x14ac:dyDescent="0.2">
      <c r="A14" s="352" t="s">
        <v>34</v>
      </c>
      <c r="B14" s="367" t="s">
        <v>35</v>
      </c>
      <c r="C14" s="349" t="s">
        <v>24</v>
      </c>
      <c r="D14" s="350"/>
      <c r="E14" s="363"/>
      <c r="F14" s="311">
        <v>15</v>
      </c>
      <c r="G14" s="351">
        <v>15</v>
      </c>
      <c r="H14" s="405">
        <v>2</v>
      </c>
      <c r="I14" s="363"/>
      <c r="J14" s="311">
        <v>2</v>
      </c>
      <c r="K14" s="351">
        <v>15</v>
      </c>
      <c r="L14" s="356"/>
      <c r="M14" s="356"/>
      <c r="N14" s="366"/>
      <c r="O14" s="296">
        <v>15</v>
      </c>
      <c r="P14" s="356"/>
      <c r="Q14" s="353"/>
      <c r="R14" s="354"/>
      <c r="S14" s="356"/>
      <c r="T14" s="350"/>
      <c r="U14" s="349"/>
      <c r="V14" s="356"/>
      <c r="W14" s="353"/>
      <c r="X14" s="354"/>
      <c r="Y14" s="356"/>
      <c r="Z14" s="158"/>
      <c r="AA14" s="8"/>
      <c r="AB14" s="8"/>
    </row>
    <row r="15" spans="1:28" ht="12.95" customHeight="1" x14ac:dyDescent="0.2">
      <c r="A15" s="352" t="s">
        <v>36</v>
      </c>
      <c r="B15" s="367" t="s">
        <v>37</v>
      </c>
      <c r="C15" s="351" t="s">
        <v>24</v>
      </c>
      <c r="D15" s="350"/>
      <c r="E15" s="363">
        <v>20</v>
      </c>
      <c r="F15" s="311"/>
      <c r="G15" s="351">
        <v>20</v>
      </c>
      <c r="H15" s="406">
        <v>3</v>
      </c>
      <c r="I15" s="363"/>
      <c r="J15" s="311">
        <v>3</v>
      </c>
      <c r="K15" s="351">
        <v>20</v>
      </c>
      <c r="L15" s="356"/>
      <c r="M15" s="356"/>
      <c r="N15" s="366"/>
      <c r="O15" s="363">
        <v>20</v>
      </c>
      <c r="P15" s="356"/>
      <c r="Q15" s="353"/>
      <c r="R15" s="354"/>
      <c r="S15" s="356"/>
      <c r="T15" s="350"/>
      <c r="U15" s="349"/>
      <c r="V15" s="356"/>
      <c r="W15" s="353"/>
      <c r="X15" s="354"/>
      <c r="Y15" s="356"/>
      <c r="Z15" s="365"/>
      <c r="AA15" s="8"/>
      <c r="AB15" s="8"/>
    </row>
    <row r="16" spans="1:28" ht="12.95" customHeight="1" x14ac:dyDescent="0.2">
      <c r="A16" s="551" t="s">
        <v>38</v>
      </c>
      <c r="B16" s="552" t="s">
        <v>39</v>
      </c>
      <c r="C16" s="536" t="s">
        <v>40</v>
      </c>
      <c r="D16" s="539"/>
      <c r="E16" s="299">
        <v>30</v>
      </c>
      <c r="F16" s="312"/>
      <c r="G16" s="542">
        <v>60</v>
      </c>
      <c r="H16" s="407">
        <v>3</v>
      </c>
      <c r="I16" s="299">
        <v>3</v>
      </c>
      <c r="J16" s="312"/>
      <c r="K16" s="542">
        <v>30</v>
      </c>
      <c r="L16" s="492"/>
      <c r="M16" s="492">
        <v>30</v>
      </c>
      <c r="N16" s="546"/>
      <c r="O16" s="547">
        <v>30</v>
      </c>
      <c r="P16" s="549">
        <v>30</v>
      </c>
      <c r="Q16" s="545"/>
      <c r="R16" s="490"/>
      <c r="S16" s="492"/>
      <c r="T16" s="539"/>
      <c r="U16" s="536"/>
      <c r="V16" s="492"/>
      <c r="W16" s="545"/>
      <c r="X16" s="490"/>
      <c r="Y16" s="492"/>
      <c r="Z16" s="488"/>
      <c r="AA16" s="8"/>
      <c r="AB16" s="8"/>
    </row>
    <row r="17" spans="1:28" ht="12.95" customHeight="1" thickBot="1" x14ac:dyDescent="0.25">
      <c r="A17" s="532"/>
      <c r="B17" s="535"/>
      <c r="C17" s="538"/>
      <c r="D17" s="541"/>
      <c r="E17" s="300"/>
      <c r="F17" s="313">
        <v>30</v>
      </c>
      <c r="G17" s="544"/>
      <c r="H17" s="408">
        <v>4</v>
      </c>
      <c r="I17" s="300"/>
      <c r="J17" s="313">
        <v>4</v>
      </c>
      <c r="K17" s="544"/>
      <c r="L17" s="493"/>
      <c r="M17" s="493"/>
      <c r="N17" s="541"/>
      <c r="O17" s="548"/>
      <c r="P17" s="550"/>
      <c r="Q17" s="489"/>
      <c r="R17" s="491"/>
      <c r="S17" s="493"/>
      <c r="T17" s="541"/>
      <c r="U17" s="538"/>
      <c r="V17" s="493"/>
      <c r="W17" s="489"/>
      <c r="X17" s="491"/>
      <c r="Y17" s="493"/>
      <c r="Z17" s="489"/>
      <c r="AA17" s="8"/>
      <c r="AB17" s="8"/>
    </row>
    <row r="18" spans="1:28" ht="12.95" customHeight="1" x14ac:dyDescent="0.2">
      <c r="A18" s="208" t="s">
        <v>41</v>
      </c>
      <c r="B18" s="51" t="s">
        <v>42</v>
      </c>
      <c r="C18" s="135" t="s">
        <v>40</v>
      </c>
      <c r="D18" s="76" t="s">
        <v>43</v>
      </c>
      <c r="E18" s="384">
        <f>SUM(E19:E26)</f>
        <v>100</v>
      </c>
      <c r="F18" s="383">
        <f t="shared" ref="F18:Z18" si="1">SUM(F19:F26)</f>
        <v>100</v>
      </c>
      <c r="G18" s="390">
        <f t="shared" si="1"/>
        <v>200</v>
      </c>
      <c r="H18" s="391">
        <f t="shared" si="1"/>
        <v>25</v>
      </c>
      <c r="I18" s="384">
        <f>SUM(I19:I26)</f>
        <v>12</v>
      </c>
      <c r="J18" s="422">
        <f t="shared" ref="J18" si="2">SUM(J19:J26)</f>
        <v>13</v>
      </c>
      <c r="K18" s="391">
        <f t="shared" si="1"/>
        <v>150</v>
      </c>
      <c r="L18" s="379">
        <f t="shared" si="1"/>
        <v>0</v>
      </c>
      <c r="M18" s="379">
        <f t="shared" si="1"/>
        <v>50</v>
      </c>
      <c r="N18" s="135">
        <f t="shared" si="1"/>
        <v>0</v>
      </c>
      <c r="O18" s="378">
        <f t="shared" si="1"/>
        <v>30</v>
      </c>
      <c r="P18" s="379">
        <f t="shared" si="1"/>
        <v>0</v>
      </c>
      <c r="Q18" s="392">
        <f t="shared" si="1"/>
        <v>0</v>
      </c>
      <c r="R18" s="391">
        <f t="shared" si="1"/>
        <v>75</v>
      </c>
      <c r="S18" s="379">
        <f t="shared" si="1"/>
        <v>50</v>
      </c>
      <c r="T18" s="135">
        <f t="shared" si="1"/>
        <v>0</v>
      </c>
      <c r="U18" s="378">
        <f t="shared" si="1"/>
        <v>0</v>
      </c>
      <c r="V18" s="379">
        <f t="shared" si="1"/>
        <v>0</v>
      </c>
      <c r="W18" s="392">
        <f t="shared" si="1"/>
        <v>0</v>
      </c>
      <c r="X18" s="391">
        <f t="shared" si="1"/>
        <v>45</v>
      </c>
      <c r="Y18" s="379">
        <f t="shared" si="1"/>
        <v>0</v>
      </c>
      <c r="Z18" s="392">
        <f t="shared" si="1"/>
        <v>0</v>
      </c>
      <c r="AA18" s="2"/>
      <c r="AB18" s="2"/>
    </row>
    <row r="19" spans="1:28" ht="12.95" customHeight="1" x14ac:dyDescent="0.2">
      <c r="A19" s="54" t="s">
        <v>44</v>
      </c>
      <c r="B19" s="55" t="s">
        <v>45</v>
      </c>
      <c r="C19" s="134"/>
      <c r="D19" s="40" t="s">
        <v>29</v>
      </c>
      <c r="E19" s="298">
        <v>30</v>
      </c>
      <c r="F19" s="310"/>
      <c r="G19" s="134">
        <v>30</v>
      </c>
      <c r="H19" s="404">
        <v>3</v>
      </c>
      <c r="I19" s="298">
        <v>3</v>
      </c>
      <c r="J19" s="310"/>
      <c r="K19" s="134">
        <v>30</v>
      </c>
      <c r="L19" s="56"/>
      <c r="M19" s="56"/>
      <c r="N19" s="40"/>
      <c r="O19" s="78"/>
      <c r="P19" s="56"/>
      <c r="Q19" s="57"/>
      <c r="R19" s="322">
        <v>30</v>
      </c>
      <c r="S19" s="56"/>
      <c r="T19" s="40"/>
      <c r="U19" s="78"/>
      <c r="V19" s="56"/>
      <c r="W19" s="57"/>
      <c r="X19" s="274"/>
      <c r="Y19" s="56"/>
      <c r="Z19" s="160"/>
      <c r="AA19" s="2"/>
      <c r="AB19" s="2"/>
    </row>
    <row r="20" spans="1:28" ht="12.95" customHeight="1" x14ac:dyDescent="0.2">
      <c r="A20" s="54" t="s">
        <v>46</v>
      </c>
      <c r="B20" s="55" t="s">
        <v>47</v>
      </c>
      <c r="C20" s="134" t="s">
        <v>29</v>
      </c>
      <c r="D20" s="40"/>
      <c r="E20" s="298">
        <v>30</v>
      </c>
      <c r="F20" s="310"/>
      <c r="G20" s="134">
        <v>30</v>
      </c>
      <c r="H20" s="404">
        <v>3</v>
      </c>
      <c r="I20" s="298">
        <v>3</v>
      </c>
      <c r="J20" s="310"/>
      <c r="K20" s="134">
        <v>30</v>
      </c>
      <c r="L20" s="56"/>
      <c r="M20" s="56"/>
      <c r="N20" s="40"/>
      <c r="O20" s="298">
        <v>30</v>
      </c>
      <c r="P20" s="52"/>
      <c r="Q20" s="53"/>
      <c r="R20" s="274"/>
      <c r="S20" s="70"/>
      <c r="T20" s="46"/>
      <c r="U20" s="145"/>
      <c r="V20" s="52"/>
      <c r="W20" s="53"/>
      <c r="X20" s="275"/>
      <c r="Y20" s="52"/>
      <c r="Z20" s="160"/>
      <c r="AA20" s="2"/>
      <c r="AB20" s="2"/>
    </row>
    <row r="21" spans="1:28" ht="12.95" customHeight="1" x14ac:dyDescent="0.2">
      <c r="A21" s="101" t="s">
        <v>148</v>
      </c>
      <c r="B21" s="55" t="s">
        <v>48</v>
      </c>
      <c r="C21" s="134"/>
      <c r="D21" s="40" t="s">
        <v>24</v>
      </c>
      <c r="E21" s="298"/>
      <c r="F21" s="310">
        <v>25</v>
      </c>
      <c r="G21" s="134">
        <v>25</v>
      </c>
      <c r="H21" s="345">
        <v>3</v>
      </c>
      <c r="I21" s="298"/>
      <c r="J21" s="310">
        <v>3</v>
      </c>
      <c r="K21" s="134">
        <v>25</v>
      </c>
      <c r="L21" s="56"/>
      <c r="M21" s="56"/>
      <c r="N21" s="40"/>
      <c r="O21" s="78"/>
      <c r="P21" s="52"/>
      <c r="Q21" s="53"/>
      <c r="R21" s="474">
        <v>25</v>
      </c>
      <c r="S21" s="471"/>
      <c r="T21" s="46"/>
      <c r="U21" s="145"/>
      <c r="V21" s="52"/>
      <c r="W21" s="53"/>
      <c r="X21" s="275"/>
      <c r="Y21" s="52"/>
      <c r="Z21" s="160"/>
      <c r="AA21" s="2"/>
      <c r="AB21" s="2"/>
    </row>
    <row r="22" spans="1:28" ht="12.95" customHeight="1" x14ac:dyDescent="0.2">
      <c r="A22" s="352" t="s">
        <v>49</v>
      </c>
      <c r="B22" s="367" t="s">
        <v>50</v>
      </c>
      <c r="C22" s="351"/>
      <c r="D22" s="350" t="s">
        <v>24</v>
      </c>
      <c r="E22" s="363">
        <v>20</v>
      </c>
      <c r="F22" s="311"/>
      <c r="G22" s="351">
        <v>20</v>
      </c>
      <c r="H22" s="407">
        <v>3</v>
      </c>
      <c r="I22" s="363">
        <v>3</v>
      </c>
      <c r="J22" s="311"/>
      <c r="K22" s="351">
        <v>20</v>
      </c>
      <c r="L22" s="356"/>
      <c r="M22" s="356"/>
      <c r="N22" s="350"/>
      <c r="O22" s="349"/>
      <c r="P22" s="58"/>
      <c r="Q22" s="59"/>
      <c r="R22" s="322">
        <v>20</v>
      </c>
      <c r="S22" s="56"/>
      <c r="T22" s="46"/>
      <c r="U22" s="271"/>
      <c r="V22" s="58"/>
      <c r="W22" s="59"/>
      <c r="X22" s="285"/>
      <c r="Y22" s="58"/>
      <c r="Z22" s="160"/>
      <c r="AA22" s="2"/>
      <c r="AB22" s="2"/>
    </row>
    <row r="23" spans="1:28" ht="12.95" customHeight="1" x14ac:dyDescent="0.2">
      <c r="A23" s="381" t="s">
        <v>149</v>
      </c>
      <c r="B23" s="367" t="s">
        <v>51</v>
      </c>
      <c r="C23" s="351"/>
      <c r="D23" s="350" t="s">
        <v>24</v>
      </c>
      <c r="E23" s="363">
        <v>10</v>
      </c>
      <c r="F23" s="311">
        <v>10</v>
      </c>
      <c r="G23" s="351">
        <v>20</v>
      </c>
      <c r="H23" s="427">
        <v>2</v>
      </c>
      <c r="I23" s="363">
        <v>1</v>
      </c>
      <c r="J23" s="311">
        <v>1</v>
      </c>
      <c r="K23" s="351">
        <v>20</v>
      </c>
      <c r="L23" s="356"/>
      <c r="M23" s="356"/>
      <c r="N23" s="350"/>
      <c r="O23" s="349"/>
      <c r="P23" s="58"/>
      <c r="Q23" s="59"/>
      <c r="R23" s="370"/>
      <c r="S23" s="58"/>
      <c r="T23" s="46"/>
      <c r="U23" s="78"/>
      <c r="V23" s="56"/>
      <c r="W23" s="59"/>
      <c r="X23" s="424">
        <v>20</v>
      </c>
      <c r="Y23" s="58"/>
      <c r="Z23" s="160"/>
      <c r="AA23" s="2"/>
      <c r="AB23" s="2"/>
    </row>
    <row r="24" spans="1:28" ht="12.95" customHeight="1" x14ac:dyDescent="0.2">
      <c r="A24" s="161" t="s">
        <v>52</v>
      </c>
      <c r="B24" s="367" t="s">
        <v>53</v>
      </c>
      <c r="C24" s="351"/>
      <c r="D24" s="350" t="s">
        <v>24</v>
      </c>
      <c r="E24" s="363"/>
      <c r="F24" s="311">
        <v>30</v>
      </c>
      <c r="G24" s="351">
        <v>30</v>
      </c>
      <c r="H24" s="405">
        <v>4</v>
      </c>
      <c r="I24" s="363"/>
      <c r="J24" s="311">
        <v>4</v>
      </c>
      <c r="K24" s="351"/>
      <c r="L24" s="356"/>
      <c r="M24" s="356">
        <v>30</v>
      </c>
      <c r="N24" s="350"/>
      <c r="O24" s="349"/>
      <c r="P24" s="60"/>
      <c r="Q24" s="163"/>
      <c r="R24" s="276"/>
      <c r="S24" s="323">
        <v>30</v>
      </c>
      <c r="T24" s="46"/>
      <c r="U24" s="267"/>
      <c r="V24" s="61"/>
      <c r="W24" s="163"/>
      <c r="X24" s="286"/>
      <c r="Y24" s="60"/>
      <c r="Z24" s="160"/>
      <c r="AA24" s="2"/>
      <c r="AB24" s="2"/>
    </row>
    <row r="25" spans="1:28" ht="12.95" customHeight="1" x14ac:dyDescent="0.2">
      <c r="A25" s="161" t="s">
        <v>54</v>
      </c>
      <c r="B25" s="367" t="s">
        <v>55</v>
      </c>
      <c r="C25" s="351" t="s">
        <v>24</v>
      </c>
      <c r="D25" s="350"/>
      <c r="E25" s="363"/>
      <c r="F25" s="311">
        <v>20</v>
      </c>
      <c r="G25" s="351">
        <v>20</v>
      </c>
      <c r="H25" s="405">
        <v>2</v>
      </c>
      <c r="I25" s="363"/>
      <c r="J25" s="311">
        <v>2</v>
      </c>
      <c r="K25" s="351"/>
      <c r="L25" s="356"/>
      <c r="M25" s="356">
        <v>20</v>
      </c>
      <c r="N25" s="350"/>
      <c r="O25" s="349"/>
      <c r="P25" s="62"/>
      <c r="Q25" s="164"/>
      <c r="R25" s="354"/>
      <c r="S25" s="355">
        <v>20</v>
      </c>
      <c r="T25" s="63"/>
      <c r="U25" s="349"/>
      <c r="V25" s="371"/>
      <c r="W25" s="164"/>
      <c r="X25" s="287"/>
      <c r="Y25" s="62"/>
      <c r="Z25" s="165"/>
      <c r="AA25" s="2"/>
      <c r="AB25" s="2"/>
    </row>
    <row r="26" spans="1:28" ht="12.95" customHeight="1" thickBot="1" x14ac:dyDescent="0.25">
      <c r="A26" s="64" t="s">
        <v>56</v>
      </c>
      <c r="B26" s="166" t="s">
        <v>57</v>
      </c>
      <c r="C26" s="136"/>
      <c r="D26" s="41" t="s">
        <v>24</v>
      </c>
      <c r="E26" s="301">
        <v>10</v>
      </c>
      <c r="F26" s="314">
        <v>15</v>
      </c>
      <c r="G26" s="136">
        <v>25</v>
      </c>
      <c r="H26" s="446">
        <v>5</v>
      </c>
      <c r="I26" s="301">
        <v>2</v>
      </c>
      <c r="J26" s="314">
        <v>3</v>
      </c>
      <c r="K26" s="136">
        <v>25</v>
      </c>
      <c r="L26" s="104"/>
      <c r="M26" s="65"/>
      <c r="N26" s="41"/>
      <c r="O26" s="146"/>
      <c r="P26" s="66"/>
      <c r="Q26" s="67"/>
      <c r="R26" s="277"/>
      <c r="S26" s="66"/>
      <c r="T26" s="43"/>
      <c r="U26" s="146"/>
      <c r="V26" s="65"/>
      <c r="W26" s="67"/>
      <c r="X26" s="475">
        <v>25</v>
      </c>
      <c r="Y26" s="472"/>
      <c r="Z26" s="288"/>
      <c r="AA26" s="2"/>
      <c r="AB26" s="2"/>
    </row>
    <row r="27" spans="1:28" ht="12.95" customHeight="1" x14ac:dyDescent="0.2">
      <c r="A27" s="68"/>
      <c r="B27" s="167" t="s">
        <v>58</v>
      </c>
      <c r="C27" s="69" t="s">
        <v>59</v>
      </c>
      <c r="D27" s="42" t="s">
        <v>59</v>
      </c>
      <c r="E27" s="302">
        <f t="shared" ref="E27:Z27" si="3">SUM(E28:E31)</f>
        <v>60</v>
      </c>
      <c r="F27" s="387">
        <f t="shared" si="3"/>
        <v>60</v>
      </c>
      <c r="G27" s="69">
        <f t="shared" si="3"/>
        <v>120</v>
      </c>
      <c r="H27" s="409">
        <f t="shared" si="3"/>
        <v>21</v>
      </c>
      <c r="I27" s="421">
        <f t="shared" ref="I27:J27" si="4">SUM(I28:I31)</f>
        <v>10</v>
      </c>
      <c r="J27" s="387">
        <f t="shared" si="4"/>
        <v>11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42">
        <f t="shared" si="3"/>
        <v>120</v>
      </c>
      <c r="O27" s="69">
        <f t="shared" si="3"/>
        <v>0</v>
      </c>
      <c r="P27" s="69">
        <f t="shared" si="3"/>
        <v>0</v>
      </c>
      <c r="Q27" s="392">
        <f t="shared" si="3"/>
        <v>30</v>
      </c>
      <c r="R27" s="69">
        <f t="shared" si="3"/>
        <v>0</v>
      </c>
      <c r="S27" s="69">
        <f t="shared" si="3"/>
        <v>0</v>
      </c>
      <c r="T27" s="42">
        <f t="shared" si="3"/>
        <v>30</v>
      </c>
      <c r="U27" s="69">
        <f t="shared" si="3"/>
        <v>0</v>
      </c>
      <c r="V27" s="69">
        <f t="shared" si="3"/>
        <v>0</v>
      </c>
      <c r="W27" s="392">
        <f t="shared" si="3"/>
        <v>30</v>
      </c>
      <c r="X27" s="69">
        <f t="shared" si="3"/>
        <v>0</v>
      </c>
      <c r="Y27" s="69">
        <f t="shared" si="3"/>
        <v>0</v>
      </c>
      <c r="Z27" s="392">
        <f t="shared" si="3"/>
        <v>30</v>
      </c>
      <c r="AA27" s="9"/>
      <c r="AB27" s="9"/>
    </row>
    <row r="28" spans="1:28" ht="12.95" customHeight="1" x14ac:dyDescent="0.2">
      <c r="A28" s="530" t="s">
        <v>60</v>
      </c>
      <c r="B28" s="533" t="s">
        <v>58</v>
      </c>
      <c r="C28" s="536" t="s">
        <v>59</v>
      </c>
      <c r="D28" s="539" t="s">
        <v>59</v>
      </c>
      <c r="E28" s="303">
        <v>15</v>
      </c>
      <c r="F28" s="312">
        <v>15</v>
      </c>
      <c r="G28" s="542">
        <v>120</v>
      </c>
      <c r="H28" s="410">
        <v>5</v>
      </c>
      <c r="I28" s="303">
        <v>2.5</v>
      </c>
      <c r="J28" s="312">
        <v>2.5</v>
      </c>
      <c r="K28" s="138"/>
      <c r="L28" s="70"/>
      <c r="M28" s="70"/>
      <c r="N28" s="168">
        <v>30</v>
      </c>
      <c r="O28" s="148"/>
      <c r="P28" s="70"/>
      <c r="Q28" s="374">
        <v>30</v>
      </c>
      <c r="R28" s="278"/>
      <c r="S28" s="70"/>
      <c r="T28" s="149"/>
      <c r="U28" s="145"/>
      <c r="V28" s="52"/>
      <c r="W28" s="53"/>
      <c r="X28" s="275"/>
      <c r="Y28" s="52"/>
      <c r="Z28" s="159"/>
      <c r="AA28" s="2"/>
      <c r="AB28" s="2"/>
    </row>
    <row r="29" spans="1:28" ht="12.95" customHeight="1" x14ac:dyDescent="0.2">
      <c r="A29" s="531"/>
      <c r="B29" s="534"/>
      <c r="C29" s="537"/>
      <c r="D29" s="540"/>
      <c r="E29" s="304">
        <v>15</v>
      </c>
      <c r="F29" s="315">
        <v>15</v>
      </c>
      <c r="G29" s="543"/>
      <c r="H29" s="411">
        <v>5</v>
      </c>
      <c r="I29" s="303">
        <v>2.5</v>
      </c>
      <c r="J29" s="312">
        <v>2.5</v>
      </c>
      <c r="K29" s="162"/>
      <c r="L29" s="162"/>
      <c r="M29" s="162"/>
      <c r="N29" s="106">
        <v>30</v>
      </c>
      <c r="O29" s="267"/>
      <c r="P29" s="61"/>
      <c r="Q29" s="268"/>
      <c r="R29" s="276"/>
      <c r="S29" s="61"/>
      <c r="T29" s="375">
        <v>30</v>
      </c>
      <c r="U29" s="283"/>
      <c r="V29" s="60"/>
      <c r="W29" s="163"/>
      <c r="X29" s="286"/>
      <c r="Y29" s="60"/>
      <c r="Z29" s="169"/>
      <c r="AA29" s="2"/>
      <c r="AB29" s="2"/>
    </row>
    <row r="30" spans="1:28" ht="12.95" customHeight="1" x14ac:dyDescent="0.2">
      <c r="A30" s="531"/>
      <c r="B30" s="534"/>
      <c r="C30" s="537"/>
      <c r="D30" s="540"/>
      <c r="E30" s="305">
        <v>15</v>
      </c>
      <c r="F30" s="316">
        <v>15</v>
      </c>
      <c r="G30" s="543"/>
      <c r="H30" s="411">
        <v>5</v>
      </c>
      <c r="I30" s="303">
        <v>2.5</v>
      </c>
      <c r="J30" s="312">
        <v>2.5</v>
      </c>
      <c r="K30" s="134"/>
      <c r="L30" s="134"/>
      <c r="M30" s="134"/>
      <c r="N30" s="105">
        <v>30</v>
      </c>
      <c r="O30" s="78"/>
      <c r="P30" s="56"/>
      <c r="Q30" s="57"/>
      <c r="R30" s="274"/>
      <c r="S30" s="56"/>
      <c r="T30" s="40"/>
      <c r="U30" s="271"/>
      <c r="V30" s="58"/>
      <c r="W30" s="376">
        <v>30</v>
      </c>
      <c r="X30" s="285"/>
      <c r="Y30" s="58"/>
      <c r="Z30" s="160"/>
      <c r="AA30" s="2"/>
      <c r="AB30" s="2"/>
    </row>
    <row r="31" spans="1:28" ht="12.95" customHeight="1" thickBot="1" x14ac:dyDescent="0.25">
      <c r="A31" s="532"/>
      <c r="B31" s="535"/>
      <c r="C31" s="538"/>
      <c r="D31" s="541"/>
      <c r="E31" s="300">
        <v>15</v>
      </c>
      <c r="F31" s="313">
        <v>15</v>
      </c>
      <c r="G31" s="544"/>
      <c r="H31" s="412">
        <v>6</v>
      </c>
      <c r="I31" s="437">
        <v>2.5</v>
      </c>
      <c r="J31" s="311">
        <v>3.5</v>
      </c>
      <c r="K31" s="170"/>
      <c r="L31" s="170"/>
      <c r="M31" s="170"/>
      <c r="N31" s="107">
        <v>30</v>
      </c>
      <c r="O31" s="80"/>
      <c r="P31" s="269"/>
      <c r="Q31" s="270"/>
      <c r="R31" s="279"/>
      <c r="S31" s="269"/>
      <c r="T31" s="44"/>
      <c r="U31" s="284"/>
      <c r="V31" s="71"/>
      <c r="W31" s="72"/>
      <c r="X31" s="289"/>
      <c r="Y31" s="71"/>
      <c r="Z31" s="377">
        <v>30</v>
      </c>
      <c r="AA31" s="2"/>
      <c r="AB31" s="2"/>
    </row>
    <row r="32" spans="1:28" ht="12.95" customHeight="1" thickBot="1" x14ac:dyDescent="0.25">
      <c r="A32" s="73" t="s">
        <v>61</v>
      </c>
      <c r="B32" s="171" t="s">
        <v>62</v>
      </c>
      <c r="C32" s="137"/>
      <c r="D32" s="43" t="s">
        <v>65</v>
      </c>
      <c r="E32" s="306">
        <v>30</v>
      </c>
      <c r="F32" s="317">
        <v>30</v>
      </c>
      <c r="G32" s="137">
        <v>60</v>
      </c>
      <c r="H32" s="476">
        <v>4</v>
      </c>
      <c r="I32" s="308">
        <v>2</v>
      </c>
      <c r="J32" s="319">
        <v>2</v>
      </c>
      <c r="K32" s="137"/>
      <c r="L32" s="137"/>
      <c r="M32" s="137">
        <v>60</v>
      </c>
      <c r="N32" s="108"/>
      <c r="O32" s="147"/>
      <c r="P32" s="66"/>
      <c r="Q32" s="81"/>
      <c r="R32" s="280"/>
      <c r="S32" s="382"/>
      <c r="T32" s="43"/>
      <c r="U32" s="147"/>
      <c r="V32" s="477">
        <v>30</v>
      </c>
      <c r="W32" s="67"/>
      <c r="X32" s="280"/>
      <c r="Y32" s="477">
        <v>30</v>
      </c>
      <c r="Z32" s="173"/>
      <c r="AA32" s="9"/>
      <c r="AB32" s="9"/>
    </row>
    <row r="33" spans="1:28" ht="12.95" customHeight="1" x14ac:dyDescent="0.2">
      <c r="A33" s="74" t="s">
        <v>63</v>
      </c>
      <c r="B33" s="75" t="s">
        <v>64</v>
      </c>
      <c r="C33" s="135" t="s">
        <v>65</v>
      </c>
      <c r="D33" s="42" t="s">
        <v>65</v>
      </c>
      <c r="E33" s="384">
        <f>SUM(E34:E38)</f>
        <v>90</v>
      </c>
      <c r="F33" s="383">
        <f t="shared" ref="F33:Z33" si="5">SUM(F34:F38)</f>
        <v>0</v>
      </c>
      <c r="G33" s="389">
        <f t="shared" si="5"/>
        <v>90</v>
      </c>
      <c r="H33" s="391">
        <f t="shared" si="5"/>
        <v>8</v>
      </c>
      <c r="I33" s="384">
        <f>SUM(I34:I38)</f>
        <v>8</v>
      </c>
      <c r="J33" s="422">
        <f t="shared" ref="J33" si="6">SUM(J34:J38)</f>
        <v>0</v>
      </c>
      <c r="K33" s="391">
        <f t="shared" si="5"/>
        <v>70</v>
      </c>
      <c r="L33" s="379">
        <f t="shared" si="5"/>
        <v>0</v>
      </c>
      <c r="M33" s="379">
        <f t="shared" si="5"/>
        <v>20</v>
      </c>
      <c r="N33" s="135">
        <f t="shared" si="5"/>
        <v>0</v>
      </c>
      <c r="O33" s="378">
        <f t="shared" si="5"/>
        <v>0</v>
      </c>
      <c r="P33" s="379">
        <f t="shared" si="5"/>
        <v>0</v>
      </c>
      <c r="Q33" s="392">
        <f t="shared" si="5"/>
        <v>0</v>
      </c>
      <c r="R33" s="391">
        <f t="shared" si="5"/>
        <v>30</v>
      </c>
      <c r="S33" s="379">
        <f t="shared" si="5"/>
        <v>0</v>
      </c>
      <c r="T33" s="135">
        <f t="shared" si="5"/>
        <v>0</v>
      </c>
      <c r="U33" s="378">
        <f t="shared" si="5"/>
        <v>20</v>
      </c>
      <c r="V33" s="379">
        <f t="shared" si="5"/>
        <v>20</v>
      </c>
      <c r="W33" s="392">
        <f t="shared" si="5"/>
        <v>0</v>
      </c>
      <c r="X33" s="391">
        <f t="shared" si="5"/>
        <v>20</v>
      </c>
      <c r="Y33" s="379">
        <f t="shared" si="5"/>
        <v>0</v>
      </c>
      <c r="Z33" s="392">
        <f t="shared" si="5"/>
        <v>0</v>
      </c>
      <c r="AA33" s="9"/>
      <c r="AB33" s="9"/>
    </row>
    <row r="34" spans="1:28" ht="12.95" customHeight="1" x14ac:dyDescent="0.2">
      <c r="A34" s="54" t="s">
        <v>66</v>
      </c>
      <c r="B34" s="77"/>
      <c r="C34" s="78"/>
      <c r="D34" s="40" t="s">
        <v>24</v>
      </c>
      <c r="E34" s="298">
        <v>30</v>
      </c>
      <c r="F34" s="310"/>
      <c r="G34" s="134">
        <v>30</v>
      </c>
      <c r="H34" s="404">
        <v>2</v>
      </c>
      <c r="I34" s="298">
        <v>2</v>
      </c>
      <c r="J34" s="310"/>
      <c r="K34" s="134">
        <v>30</v>
      </c>
      <c r="L34" s="56"/>
      <c r="M34" s="56"/>
      <c r="N34" s="109"/>
      <c r="O34" s="271"/>
      <c r="P34" s="58"/>
      <c r="Q34" s="79"/>
      <c r="R34" s="322">
        <v>30</v>
      </c>
      <c r="S34" s="56"/>
      <c r="T34" s="40"/>
      <c r="U34" s="78"/>
      <c r="V34" s="56"/>
      <c r="W34" s="57"/>
      <c r="X34" s="274"/>
      <c r="Y34" s="56"/>
      <c r="Z34" s="172"/>
      <c r="AA34" s="2"/>
      <c r="AB34" s="2"/>
    </row>
    <row r="35" spans="1:28" ht="12.95" customHeight="1" x14ac:dyDescent="0.2">
      <c r="A35" s="561" t="s">
        <v>67</v>
      </c>
      <c r="B35" s="562"/>
      <c r="C35" s="78" t="s">
        <v>24</v>
      </c>
      <c r="D35" s="40"/>
      <c r="E35" s="298">
        <v>20</v>
      </c>
      <c r="F35" s="310"/>
      <c r="G35" s="134">
        <v>20</v>
      </c>
      <c r="H35" s="407">
        <v>2</v>
      </c>
      <c r="I35" s="298">
        <v>2</v>
      </c>
      <c r="J35" s="310"/>
      <c r="K35" s="134">
        <v>20</v>
      </c>
      <c r="L35" s="56"/>
      <c r="M35" s="56"/>
      <c r="N35" s="109"/>
      <c r="O35" s="271"/>
      <c r="P35" s="58"/>
      <c r="Q35" s="79"/>
      <c r="R35" s="274"/>
      <c r="S35" s="56"/>
      <c r="T35" s="40"/>
      <c r="U35" s="298">
        <v>20</v>
      </c>
      <c r="V35" s="56"/>
      <c r="W35" s="57"/>
      <c r="X35" s="274"/>
      <c r="Y35" s="56"/>
      <c r="Z35" s="172"/>
      <c r="AA35" s="2"/>
      <c r="AB35" s="2"/>
    </row>
    <row r="36" spans="1:28" ht="12.95" customHeight="1" x14ac:dyDescent="0.2">
      <c r="A36" s="531"/>
      <c r="B36" s="563"/>
      <c r="C36" s="78" t="s">
        <v>24</v>
      </c>
      <c r="D36" s="40"/>
      <c r="E36" s="298">
        <v>20</v>
      </c>
      <c r="F36" s="310"/>
      <c r="G36" s="134">
        <v>20</v>
      </c>
      <c r="H36" s="413">
        <v>2</v>
      </c>
      <c r="I36" s="298">
        <v>2</v>
      </c>
      <c r="J36" s="310"/>
      <c r="K36" s="134"/>
      <c r="L36" s="56"/>
      <c r="M36" s="56">
        <v>20</v>
      </c>
      <c r="N36" s="109"/>
      <c r="O36" s="271"/>
      <c r="P36" s="58"/>
      <c r="Q36" s="79"/>
      <c r="R36" s="274"/>
      <c r="S36" s="56"/>
      <c r="T36" s="40"/>
      <c r="U36" s="78"/>
      <c r="V36" s="324">
        <v>20</v>
      </c>
      <c r="W36" s="57"/>
      <c r="X36" s="274"/>
      <c r="Y36" s="56"/>
      <c r="Z36" s="172"/>
      <c r="AA36" s="2"/>
      <c r="AB36" s="2"/>
    </row>
    <row r="37" spans="1:28" ht="12.95" customHeight="1" x14ac:dyDescent="0.2">
      <c r="A37" s="531"/>
      <c r="B37" s="563"/>
      <c r="C37" s="78"/>
      <c r="D37" s="40" t="s">
        <v>24</v>
      </c>
      <c r="E37" s="307">
        <v>20</v>
      </c>
      <c r="F37" s="318"/>
      <c r="G37" s="138">
        <v>20</v>
      </c>
      <c r="H37" s="414">
        <v>2</v>
      </c>
      <c r="I37" s="307">
        <v>2</v>
      </c>
      <c r="J37" s="428"/>
      <c r="K37" s="134">
        <v>20</v>
      </c>
      <c r="L37" s="56"/>
      <c r="M37" s="56"/>
      <c r="N37" s="109"/>
      <c r="O37" s="271"/>
      <c r="P37" s="58"/>
      <c r="Q37" s="79"/>
      <c r="R37" s="274"/>
      <c r="S37" s="56"/>
      <c r="T37" s="40"/>
      <c r="U37" s="78"/>
      <c r="V37" s="56"/>
      <c r="W37" s="57"/>
      <c r="X37" s="322">
        <v>20</v>
      </c>
      <c r="Y37" s="56"/>
      <c r="Z37" s="172"/>
      <c r="AA37" s="2"/>
      <c r="AB37" s="2"/>
    </row>
    <row r="38" spans="1:28" ht="12.95" customHeight="1" thickBot="1" x14ac:dyDescent="0.25">
      <c r="A38" s="532"/>
      <c r="B38" s="564"/>
      <c r="C38" s="80"/>
      <c r="D38" s="44"/>
      <c r="E38" s="479"/>
      <c r="F38" s="480"/>
      <c r="G38" s="481"/>
      <c r="H38" s="482"/>
      <c r="I38" s="479"/>
      <c r="J38" s="480"/>
      <c r="K38" s="136"/>
      <c r="L38" s="65"/>
      <c r="M38" s="65"/>
      <c r="N38" s="108"/>
      <c r="O38" s="147"/>
      <c r="P38" s="66"/>
      <c r="Q38" s="81"/>
      <c r="R38" s="277"/>
      <c r="S38" s="65"/>
      <c r="T38" s="41"/>
      <c r="U38" s="146"/>
      <c r="V38" s="65"/>
      <c r="W38" s="82"/>
      <c r="X38" s="478"/>
      <c r="Y38" s="473"/>
      <c r="Z38" s="173"/>
      <c r="AA38" s="2"/>
      <c r="AB38" s="2"/>
    </row>
    <row r="39" spans="1:28" ht="12.95" customHeight="1" thickBot="1" x14ac:dyDescent="0.25">
      <c r="A39" s="83" t="s">
        <v>68</v>
      </c>
      <c r="B39" s="84"/>
      <c r="C39" s="85" t="s">
        <v>24</v>
      </c>
      <c r="D39" s="45"/>
      <c r="E39" s="308"/>
      <c r="F39" s="319">
        <v>20</v>
      </c>
      <c r="G39" s="86">
        <v>20</v>
      </c>
      <c r="H39" s="429">
        <v>2</v>
      </c>
      <c r="I39" s="308"/>
      <c r="J39" s="319">
        <v>2</v>
      </c>
      <c r="K39" s="86"/>
      <c r="L39" s="87"/>
      <c r="M39" s="87">
        <v>20</v>
      </c>
      <c r="N39" s="110"/>
      <c r="O39" s="85"/>
      <c r="P39" s="321">
        <v>20</v>
      </c>
      <c r="Q39" s="88"/>
      <c r="R39" s="281"/>
      <c r="S39" s="87"/>
      <c r="T39" s="45"/>
      <c r="U39" s="85"/>
      <c r="V39" s="87"/>
      <c r="W39" s="89"/>
      <c r="X39" s="281"/>
      <c r="Y39" s="87"/>
      <c r="Z39" s="174"/>
      <c r="AA39" s="9"/>
      <c r="AB39" s="9"/>
    </row>
    <row r="40" spans="1:28" ht="12.95" customHeight="1" x14ac:dyDescent="0.2">
      <c r="A40" s="565" t="s">
        <v>69</v>
      </c>
      <c r="B40" s="567" t="s">
        <v>70</v>
      </c>
      <c r="C40" s="559" t="s">
        <v>71</v>
      </c>
      <c r="D40" s="569" t="s">
        <v>71</v>
      </c>
      <c r="E40" s="309"/>
      <c r="F40" s="320"/>
      <c r="G40" s="553">
        <v>120</v>
      </c>
      <c r="H40" s="415">
        <v>4</v>
      </c>
      <c r="I40" s="309"/>
      <c r="J40" s="320">
        <v>4</v>
      </c>
      <c r="K40" s="553"/>
      <c r="L40" s="555"/>
      <c r="M40" s="555"/>
      <c r="N40" s="557">
        <v>120</v>
      </c>
      <c r="O40" s="559"/>
      <c r="P40" s="555"/>
      <c r="Q40" s="585"/>
      <c r="R40" s="586">
        <v>60</v>
      </c>
      <c r="S40" s="555"/>
      <c r="T40" s="569"/>
      <c r="U40" s="559">
        <v>60</v>
      </c>
      <c r="V40" s="555"/>
      <c r="W40" s="570"/>
      <c r="X40" s="572"/>
      <c r="Y40" s="574"/>
      <c r="Z40" s="575"/>
      <c r="AA40" s="2"/>
      <c r="AB40" s="2"/>
    </row>
    <row r="41" spans="1:28" ht="12.95" customHeight="1" thickBot="1" x14ac:dyDescent="0.25">
      <c r="A41" s="566"/>
      <c r="B41" s="568"/>
      <c r="C41" s="560"/>
      <c r="D41" s="558"/>
      <c r="E41" s="300"/>
      <c r="F41" s="313"/>
      <c r="G41" s="554"/>
      <c r="H41" s="430">
        <v>4</v>
      </c>
      <c r="I41" s="300"/>
      <c r="J41" s="483">
        <v>4</v>
      </c>
      <c r="K41" s="554"/>
      <c r="L41" s="556"/>
      <c r="M41" s="556"/>
      <c r="N41" s="558"/>
      <c r="O41" s="560"/>
      <c r="P41" s="556"/>
      <c r="Q41" s="571"/>
      <c r="R41" s="573"/>
      <c r="S41" s="556"/>
      <c r="T41" s="558"/>
      <c r="U41" s="560"/>
      <c r="V41" s="556"/>
      <c r="W41" s="571"/>
      <c r="X41" s="573"/>
      <c r="Y41" s="556"/>
      <c r="Z41" s="571"/>
      <c r="AA41" s="2"/>
      <c r="AB41" s="2"/>
    </row>
    <row r="42" spans="1:28" ht="12.95" customHeight="1" x14ac:dyDescent="0.2">
      <c r="A42" s="175" t="s">
        <v>72</v>
      </c>
      <c r="B42" s="176"/>
      <c r="C42" s="139"/>
      <c r="D42" s="177"/>
      <c r="E42" s="385">
        <f>E8+E18+E27+E32+E33+E39+E56+E64</f>
        <v>505</v>
      </c>
      <c r="F42" s="139">
        <f>F8+F18+F27+F32+F33+F39</f>
        <v>275</v>
      </c>
      <c r="G42" s="358">
        <f>G8+G18+G27+G32+G33+G39+G40</f>
        <v>820</v>
      </c>
      <c r="H42" s="416"/>
      <c r="I42" s="385">
        <f>I8+I18+I27+I32+I33+I39+I56+I64</f>
        <v>43</v>
      </c>
      <c r="J42" s="423">
        <f>J8+J18+J27+J32+J33+J39+J40+J41</f>
        <v>47</v>
      </c>
      <c r="K42" s="419">
        <f>K8+K18+K27+K32+K33+K39+K40</f>
        <v>400</v>
      </c>
      <c r="L42" s="380">
        <f t="shared" ref="L42" si="7">L8+L18+L27+L32+L33+L39+L40</f>
        <v>0</v>
      </c>
      <c r="M42" s="380">
        <f>M8+M18+M27+M32+M33+M39+M40</f>
        <v>180</v>
      </c>
      <c r="N42" s="139">
        <v>120</v>
      </c>
      <c r="O42" s="576">
        <f>SUM(O8:Q8,O18:Q18,O27:Q27,O32:Q32,O33:Q33,O40:Q40,O39:Q39)</f>
        <v>255</v>
      </c>
      <c r="P42" s="577"/>
      <c r="Q42" s="578"/>
      <c r="R42" s="579">
        <f>SUM(R8:T8,R18:T18,R27:T27,R32:T32,R33:T33,R40:T41)</f>
        <v>280</v>
      </c>
      <c r="S42" s="577"/>
      <c r="T42" s="580"/>
      <c r="U42" s="581">
        <f>SUM(U8:W8,U18:W18,U27:W27,U32:W32,U33:W33,U40:W41)</f>
        <v>160</v>
      </c>
      <c r="V42" s="577"/>
      <c r="W42" s="578"/>
      <c r="X42" s="582">
        <f>SUM(X8:Z8,X18:Z18,X27:Z27,X32:Z32,X33:Z33,X40:Z41)</f>
        <v>125</v>
      </c>
      <c r="Y42" s="583"/>
      <c r="Z42" s="584"/>
      <c r="AA42" s="9"/>
      <c r="AB42" s="9"/>
    </row>
    <row r="43" spans="1:28" ht="12.95" customHeight="1" x14ac:dyDescent="0.2">
      <c r="A43" s="90" t="s">
        <v>73</v>
      </c>
      <c r="B43" s="91"/>
      <c r="C43" s="357"/>
      <c r="D43" s="92"/>
      <c r="E43" s="357"/>
      <c r="F43" s="92"/>
      <c r="G43" s="140"/>
      <c r="H43" s="417">
        <f>SUM(H8,H18,H27,H32,H39,H40:H41)</f>
        <v>82</v>
      </c>
      <c r="I43" s="357"/>
      <c r="J43" s="92"/>
      <c r="K43" s="93"/>
      <c r="L43" s="94"/>
      <c r="M43" s="94"/>
      <c r="N43" s="95"/>
      <c r="O43" s="599">
        <f>SUM(H9,H11,H13,H14,H15,H16,H17,H20,H28,H39)</f>
        <v>29</v>
      </c>
      <c r="P43" s="600"/>
      <c r="Q43" s="601"/>
      <c r="R43" s="602">
        <f>SUM(H10,H12,H19,H21,H22,H24,H25,H29,H40)</f>
        <v>27</v>
      </c>
      <c r="S43" s="600"/>
      <c r="T43" s="603"/>
      <c r="U43" s="604">
        <f>SUM(H30,H41,I32)</f>
        <v>11</v>
      </c>
      <c r="V43" s="600"/>
      <c r="W43" s="601"/>
      <c r="X43" s="619">
        <f>SUM(H23,H26,H31,J32)</f>
        <v>15</v>
      </c>
      <c r="Y43" s="600"/>
      <c r="Z43" s="601"/>
      <c r="AA43" s="9"/>
    </row>
    <row r="44" spans="1:28" ht="12.95" customHeight="1" x14ac:dyDescent="0.2">
      <c r="A44" s="96" t="s">
        <v>74</v>
      </c>
      <c r="B44" s="91"/>
      <c r="C44" s="140"/>
      <c r="D44" s="92"/>
      <c r="E44" s="357"/>
      <c r="F44" s="92"/>
      <c r="G44" s="140"/>
      <c r="H44" s="417">
        <f>SUM(H33)</f>
        <v>8</v>
      </c>
      <c r="I44" s="357"/>
      <c r="J44" s="92"/>
      <c r="K44" s="93"/>
      <c r="L44" s="94"/>
      <c r="M44" s="94"/>
      <c r="N44" s="95"/>
      <c r="O44" s="599"/>
      <c r="P44" s="600"/>
      <c r="Q44" s="601"/>
      <c r="R44" s="602">
        <v>2</v>
      </c>
      <c r="S44" s="600"/>
      <c r="T44" s="603"/>
      <c r="U44" s="620">
        <v>4</v>
      </c>
      <c r="V44" s="621"/>
      <c r="W44" s="622"/>
      <c r="X44" s="619">
        <f>H37</f>
        <v>2</v>
      </c>
      <c r="Y44" s="600"/>
      <c r="Z44" s="601"/>
      <c r="AA44" s="9"/>
    </row>
    <row r="45" spans="1:28" ht="12.95" customHeight="1" thickBot="1" x14ac:dyDescent="0.25">
      <c r="A45" s="97" t="s">
        <v>75</v>
      </c>
      <c r="B45" s="98"/>
      <c r="C45" s="141">
        <v>3</v>
      </c>
      <c r="D45" s="99">
        <v>1</v>
      </c>
      <c r="E45" s="150"/>
      <c r="F45" s="99"/>
      <c r="G45" s="141"/>
      <c r="H45" s="418"/>
      <c r="I45" s="150"/>
      <c r="J45" s="99"/>
      <c r="K45" s="102"/>
      <c r="L45" s="100"/>
      <c r="M45" s="100"/>
      <c r="N45" s="178"/>
      <c r="O45" s="150"/>
      <c r="P45" s="100">
        <v>3</v>
      </c>
      <c r="Q45" s="272"/>
      <c r="R45" s="282"/>
      <c r="S45" s="100">
        <v>1</v>
      </c>
      <c r="T45" s="99"/>
      <c r="U45" s="150"/>
      <c r="V45" s="100"/>
      <c r="W45" s="272"/>
      <c r="X45" s="179"/>
      <c r="Y45" s="179"/>
      <c r="Z45" s="180"/>
      <c r="AA45" s="9"/>
      <c r="AB45" s="9"/>
    </row>
    <row r="46" spans="1:28" ht="13.5" customHeight="1" thickBot="1" x14ac:dyDescent="0.25">
      <c r="A46" s="10"/>
      <c r="B46" s="11"/>
      <c r="C46" s="12"/>
      <c r="D46" s="12"/>
      <c r="E46" s="103"/>
      <c r="F46" s="103"/>
      <c r="G46" s="12"/>
      <c r="H46" s="47"/>
      <c r="I46" s="396"/>
      <c r="J46" s="39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9"/>
      <c r="AB46" s="9"/>
    </row>
    <row r="47" spans="1:28" ht="12.95" customHeight="1" x14ac:dyDescent="0.2">
      <c r="A47" s="587" t="s">
        <v>152</v>
      </c>
      <c r="B47" s="590"/>
      <c r="C47" s="503" t="s">
        <v>2</v>
      </c>
      <c r="D47" s="504"/>
      <c r="E47" s="505" t="s">
        <v>150</v>
      </c>
      <c r="F47" s="506"/>
      <c r="G47" s="593" t="s">
        <v>3</v>
      </c>
      <c r="H47" s="596" t="s">
        <v>4</v>
      </c>
      <c r="I47" s="397"/>
      <c r="J47" s="397"/>
      <c r="K47" s="605" t="s">
        <v>5</v>
      </c>
      <c r="L47" s="606"/>
      <c r="M47" s="606"/>
      <c r="N47" s="607"/>
      <c r="O47" s="608" t="s">
        <v>6</v>
      </c>
      <c r="P47" s="606"/>
      <c r="Q47" s="606"/>
      <c r="R47" s="606"/>
      <c r="S47" s="606"/>
      <c r="T47" s="607"/>
      <c r="U47" s="609" t="s">
        <v>7</v>
      </c>
      <c r="V47" s="606"/>
      <c r="W47" s="606"/>
      <c r="X47" s="606"/>
      <c r="Y47" s="606"/>
      <c r="Z47" s="610"/>
      <c r="AA47" s="9"/>
      <c r="AB47" s="9"/>
    </row>
    <row r="48" spans="1:28" ht="12.95" customHeight="1" x14ac:dyDescent="0.2">
      <c r="A48" s="588"/>
      <c r="B48" s="591"/>
      <c r="C48" s="518" t="s">
        <v>8</v>
      </c>
      <c r="D48" s="519" t="s">
        <v>9</v>
      </c>
      <c r="E48" s="142" t="s">
        <v>71</v>
      </c>
      <c r="F48" s="143" t="s">
        <v>154</v>
      </c>
      <c r="G48" s="594"/>
      <c r="H48" s="597"/>
      <c r="I48" s="398"/>
      <c r="J48" s="398"/>
      <c r="K48" s="611" t="s">
        <v>10</v>
      </c>
      <c r="L48" s="613" t="s">
        <v>11</v>
      </c>
      <c r="M48" s="613" t="s">
        <v>12</v>
      </c>
      <c r="N48" s="615" t="s">
        <v>166</v>
      </c>
      <c r="O48" s="616" t="s">
        <v>14</v>
      </c>
      <c r="P48" s="617"/>
      <c r="Q48" s="618"/>
      <c r="R48" s="616" t="s">
        <v>15</v>
      </c>
      <c r="S48" s="617"/>
      <c r="T48" s="636"/>
      <c r="U48" s="637" t="s">
        <v>76</v>
      </c>
      <c r="V48" s="617"/>
      <c r="W48" s="617"/>
      <c r="X48" s="617"/>
      <c r="Y48" s="617"/>
      <c r="Z48" s="618"/>
      <c r="AA48" s="9"/>
      <c r="AB48" s="9"/>
    </row>
    <row r="49" spans="1:28" ht="12.95" customHeight="1" thickBot="1" x14ac:dyDescent="0.25">
      <c r="A49" s="589"/>
      <c r="B49" s="592"/>
      <c r="C49" s="509"/>
      <c r="D49" s="520"/>
      <c r="E49" s="486" t="s">
        <v>155</v>
      </c>
      <c r="F49" s="487"/>
      <c r="G49" s="595"/>
      <c r="H49" s="598"/>
      <c r="I49" s="399"/>
      <c r="J49" s="399"/>
      <c r="K49" s="612"/>
      <c r="L49" s="614"/>
      <c r="M49" s="614"/>
      <c r="N49" s="598"/>
      <c r="O49" s="111" t="s">
        <v>18</v>
      </c>
      <c r="P49" s="112" t="s">
        <v>12</v>
      </c>
      <c r="Q49" s="113" t="s">
        <v>13</v>
      </c>
      <c r="R49" s="181" t="s">
        <v>18</v>
      </c>
      <c r="S49" s="182" t="s">
        <v>12</v>
      </c>
      <c r="T49" s="114" t="s">
        <v>13</v>
      </c>
      <c r="U49" s="638" t="s">
        <v>18</v>
      </c>
      <c r="V49" s="639"/>
      <c r="W49" s="640" t="s">
        <v>12</v>
      </c>
      <c r="X49" s="639"/>
      <c r="Y49" s="640" t="s">
        <v>13</v>
      </c>
      <c r="Z49" s="641"/>
      <c r="AA49" s="9"/>
      <c r="AB49" s="9"/>
    </row>
    <row r="50" spans="1:28" ht="12.95" customHeight="1" x14ac:dyDescent="0.2">
      <c r="A50" s="209" t="s">
        <v>77</v>
      </c>
      <c r="B50" s="115"/>
      <c r="C50" s="623"/>
      <c r="D50" s="624"/>
      <c r="E50" s="328"/>
      <c r="F50" s="334"/>
      <c r="G50" s="183"/>
      <c r="H50" s="184"/>
      <c r="I50" s="328"/>
      <c r="J50" s="334"/>
      <c r="K50" s="183"/>
      <c r="L50" s="116"/>
      <c r="M50" s="116"/>
      <c r="N50" s="185"/>
      <c r="O50" s="117"/>
      <c r="P50" s="116"/>
      <c r="Q50" s="118"/>
      <c r="R50" s="183"/>
      <c r="S50" s="116"/>
      <c r="T50" s="186"/>
      <c r="U50" s="625"/>
      <c r="V50" s="626"/>
      <c r="W50" s="627"/>
      <c r="X50" s="626"/>
      <c r="Y50" s="627"/>
      <c r="Z50" s="628"/>
      <c r="AA50" s="3"/>
      <c r="AB50" s="3"/>
    </row>
    <row r="51" spans="1:28" ht="12.95" customHeight="1" x14ac:dyDescent="0.2">
      <c r="A51" s="13" t="s">
        <v>78</v>
      </c>
      <c r="B51" s="14" t="s">
        <v>79</v>
      </c>
      <c r="C51" s="629" t="s">
        <v>24</v>
      </c>
      <c r="D51" s="630"/>
      <c r="E51" s="328">
        <v>20</v>
      </c>
      <c r="F51" s="334"/>
      <c r="G51" s="187">
        <v>20</v>
      </c>
      <c r="H51" s="425">
        <v>3</v>
      </c>
      <c r="I51" s="328">
        <v>3</v>
      </c>
      <c r="J51" s="334"/>
      <c r="K51" s="187">
        <v>20</v>
      </c>
      <c r="L51" s="119"/>
      <c r="M51" s="15"/>
      <c r="N51" s="342"/>
      <c r="O51" s="16"/>
      <c r="P51" s="6"/>
      <c r="Q51" s="7"/>
      <c r="R51" s="133"/>
      <c r="S51" s="341"/>
      <c r="T51" s="156"/>
      <c r="U51" s="631">
        <v>20</v>
      </c>
      <c r="V51" s="632"/>
      <c r="W51" s="633"/>
      <c r="X51" s="634"/>
      <c r="Y51" s="635"/>
      <c r="Z51" s="628"/>
      <c r="AA51" s="9"/>
      <c r="AB51" s="717"/>
    </row>
    <row r="52" spans="1:28" ht="12.95" customHeight="1" x14ac:dyDescent="0.2">
      <c r="A52" s="13" t="s">
        <v>80</v>
      </c>
      <c r="B52" s="5" t="s">
        <v>81</v>
      </c>
      <c r="C52" s="655" t="s">
        <v>24</v>
      </c>
      <c r="D52" s="630"/>
      <c r="E52" s="328">
        <v>10</v>
      </c>
      <c r="F52" s="334">
        <v>10</v>
      </c>
      <c r="G52" s="187">
        <v>20</v>
      </c>
      <c r="H52" s="426">
        <v>3</v>
      </c>
      <c r="I52" s="328">
        <v>1.5</v>
      </c>
      <c r="J52" s="334">
        <v>1.5</v>
      </c>
      <c r="K52" s="187"/>
      <c r="L52" s="119"/>
      <c r="M52" s="15">
        <v>20</v>
      </c>
      <c r="N52" s="144"/>
      <c r="O52" s="133"/>
      <c r="P52" s="6"/>
      <c r="Q52" s="7"/>
      <c r="R52" s="133"/>
      <c r="S52" s="341"/>
      <c r="T52" s="17"/>
      <c r="U52" s="656"/>
      <c r="V52" s="643"/>
      <c r="W52" s="644">
        <v>20</v>
      </c>
      <c r="X52" s="645"/>
      <c r="Y52" s="657"/>
      <c r="Z52" s="647"/>
      <c r="AA52" s="9"/>
      <c r="AB52" s="9"/>
    </row>
    <row r="53" spans="1:28" ht="12.95" customHeight="1" x14ac:dyDescent="0.2">
      <c r="A53" s="18" t="s">
        <v>82</v>
      </c>
      <c r="B53" s="19" t="s">
        <v>83</v>
      </c>
      <c r="C53" s="655" t="s">
        <v>24</v>
      </c>
      <c r="D53" s="630"/>
      <c r="E53" s="329"/>
      <c r="F53" s="335">
        <v>20</v>
      </c>
      <c r="G53" s="188">
        <v>20</v>
      </c>
      <c r="H53" s="310">
        <v>3</v>
      </c>
      <c r="I53" s="329"/>
      <c r="J53" s="335">
        <v>3</v>
      </c>
      <c r="K53" s="20"/>
      <c r="L53" s="120"/>
      <c r="M53" s="21">
        <v>20</v>
      </c>
      <c r="N53" s="22"/>
      <c r="O53" s="121"/>
      <c r="P53" s="21"/>
      <c r="Q53" s="23"/>
      <c r="R53" s="24"/>
      <c r="S53" s="25"/>
      <c r="T53" s="26"/>
      <c r="U53" s="658"/>
      <c r="V53" s="643"/>
      <c r="W53" s="659">
        <v>20</v>
      </c>
      <c r="X53" s="660"/>
      <c r="Y53" s="646"/>
      <c r="Z53" s="647"/>
      <c r="AA53" s="2"/>
      <c r="AB53" s="2"/>
    </row>
    <row r="54" spans="1:28" ht="12.95" customHeight="1" x14ac:dyDescent="0.2">
      <c r="A54" s="18" t="s">
        <v>84</v>
      </c>
      <c r="B54" s="189" t="s">
        <v>85</v>
      </c>
      <c r="C54" s="642" t="s">
        <v>24</v>
      </c>
      <c r="D54" s="630"/>
      <c r="E54" s="329">
        <v>10</v>
      </c>
      <c r="F54" s="335">
        <v>10</v>
      </c>
      <c r="G54" s="20">
        <v>20</v>
      </c>
      <c r="H54" s="372">
        <v>3</v>
      </c>
      <c r="I54" s="328">
        <v>1.5</v>
      </c>
      <c r="J54" s="334">
        <v>1.5</v>
      </c>
      <c r="K54" s="20"/>
      <c r="L54" s="122"/>
      <c r="M54" s="21">
        <v>20</v>
      </c>
      <c r="N54" s="22"/>
      <c r="O54" s="20"/>
      <c r="P54" s="21"/>
      <c r="Q54" s="23"/>
      <c r="R54" s="20"/>
      <c r="S54" s="344"/>
      <c r="T54" s="22"/>
      <c r="U54" s="642"/>
      <c r="V54" s="643"/>
      <c r="W54" s="644">
        <v>20</v>
      </c>
      <c r="X54" s="645"/>
      <c r="Y54" s="646"/>
      <c r="Z54" s="647"/>
      <c r="AA54" s="2"/>
      <c r="AB54" s="2"/>
    </row>
    <row r="55" spans="1:28" ht="12.95" customHeight="1" thickBot="1" x14ac:dyDescent="0.25">
      <c r="A55" s="27" t="s">
        <v>86</v>
      </c>
      <c r="B55" s="28" t="s">
        <v>87</v>
      </c>
      <c r="C55" s="648" t="s">
        <v>24</v>
      </c>
      <c r="D55" s="649"/>
      <c r="E55" s="330"/>
      <c r="F55" s="336">
        <v>15</v>
      </c>
      <c r="G55" s="29">
        <v>15</v>
      </c>
      <c r="H55" s="314">
        <v>3</v>
      </c>
      <c r="I55" s="330"/>
      <c r="J55" s="336">
        <v>3</v>
      </c>
      <c r="K55" s="29"/>
      <c r="L55" s="123"/>
      <c r="M55" s="30">
        <v>15</v>
      </c>
      <c r="N55" s="31"/>
      <c r="O55" s="29"/>
      <c r="P55" s="30"/>
      <c r="Q55" s="32"/>
      <c r="R55" s="29"/>
      <c r="S55" s="343"/>
      <c r="T55" s="31"/>
      <c r="U55" s="648"/>
      <c r="V55" s="650"/>
      <c r="W55" s="651">
        <v>15</v>
      </c>
      <c r="X55" s="652"/>
      <c r="Y55" s="653"/>
      <c r="Z55" s="654"/>
      <c r="AA55" s="2"/>
      <c r="AB55" s="2"/>
    </row>
    <row r="56" spans="1:28" ht="12.95" customHeight="1" x14ac:dyDescent="0.2">
      <c r="A56" s="211" t="s">
        <v>88</v>
      </c>
      <c r="B56" s="212"/>
      <c r="C56" s="665" t="s">
        <v>89</v>
      </c>
      <c r="D56" s="666"/>
      <c r="E56" s="331">
        <f>SUM(E51:E55)</f>
        <v>40</v>
      </c>
      <c r="F56" s="337">
        <f>SUM(F51:F55)</f>
        <v>55</v>
      </c>
      <c r="G56" s="213">
        <f>SUM(G51:G55)</f>
        <v>95</v>
      </c>
      <c r="H56" s="177"/>
      <c r="I56" s="331"/>
      <c r="J56" s="337"/>
      <c r="K56" s="213">
        <v>20</v>
      </c>
      <c r="L56" s="214"/>
      <c r="M56" s="213">
        <f>SUM(M51:M55)</f>
        <v>75</v>
      </c>
      <c r="N56" s="177"/>
      <c r="O56" s="213"/>
      <c r="P56" s="213"/>
      <c r="Q56" s="215"/>
      <c r="R56" s="213"/>
      <c r="S56" s="216"/>
      <c r="T56" s="177"/>
      <c r="U56" s="665">
        <f>95</f>
        <v>95</v>
      </c>
      <c r="V56" s="667"/>
      <c r="W56" s="667"/>
      <c r="X56" s="667"/>
      <c r="Y56" s="667"/>
      <c r="Z56" s="668"/>
      <c r="AA56" s="2"/>
      <c r="AB56" s="2"/>
    </row>
    <row r="57" spans="1:28" ht="12.95" customHeight="1" thickBot="1" x14ac:dyDescent="0.25">
      <c r="A57" s="97" t="s">
        <v>90</v>
      </c>
      <c r="B57" s="217"/>
      <c r="C57" s="669"/>
      <c r="D57" s="670"/>
      <c r="E57" s="332"/>
      <c r="F57" s="338"/>
      <c r="G57" s="220"/>
      <c r="H57" s="99">
        <f>SUM(H51:H55)</f>
        <v>15</v>
      </c>
      <c r="I57" s="332">
        <f>SUM(I51:I55)</f>
        <v>6</v>
      </c>
      <c r="J57" s="338">
        <f>SUM(J51:J55)</f>
        <v>9</v>
      </c>
      <c r="K57" s="220"/>
      <c r="L57" s="221"/>
      <c r="M57" s="220"/>
      <c r="N57" s="222"/>
      <c r="O57" s="220"/>
      <c r="P57" s="220"/>
      <c r="Q57" s="223"/>
      <c r="R57" s="220"/>
      <c r="S57" s="224"/>
      <c r="T57" s="222"/>
      <c r="U57" s="671">
        <f>SUM(H51:H55)</f>
        <v>15</v>
      </c>
      <c r="V57" s="672"/>
      <c r="W57" s="672"/>
      <c r="X57" s="672"/>
      <c r="Y57" s="672"/>
      <c r="Z57" s="673"/>
      <c r="AA57" s="2"/>
      <c r="AB57" s="2"/>
    </row>
    <row r="58" spans="1:28" ht="12.95" customHeight="1" x14ac:dyDescent="0.2">
      <c r="A58" s="210" t="s">
        <v>91</v>
      </c>
      <c r="B58" s="225"/>
      <c r="C58" s="674"/>
      <c r="D58" s="675"/>
      <c r="E58" s="328"/>
      <c r="F58" s="334"/>
      <c r="G58" s="226"/>
      <c r="H58" s="227"/>
      <c r="I58" s="328"/>
      <c r="J58" s="334"/>
      <c r="K58" s="228"/>
      <c r="L58" s="229"/>
      <c r="M58" s="230"/>
      <c r="N58" s="225"/>
      <c r="O58" s="228"/>
      <c r="P58" s="230"/>
      <c r="Q58" s="231"/>
      <c r="R58" s="226"/>
      <c r="S58" s="232"/>
      <c r="T58" s="225"/>
      <c r="U58" s="233"/>
      <c r="V58" s="234"/>
      <c r="W58" s="348"/>
      <c r="X58" s="234"/>
      <c r="Y58" s="348"/>
      <c r="Z58" s="235"/>
      <c r="AA58" s="2"/>
      <c r="AB58" s="2"/>
    </row>
    <row r="59" spans="1:28" ht="12.95" customHeight="1" x14ac:dyDescent="0.2">
      <c r="A59" s="13" t="s">
        <v>92</v>
      </c>
      <c r="B59" s="5" t="s">
        <v>93</v>
      </c>
      <c r="C59" s="676" t="s">
        <v>24</v>
      </c>
      <c r="D59" s="677"/>
      <c r="E59" s="328">
        <v>10</v>
      </c>
      <c r="F59" s="334">
        <v>10</v>
      </c>
      <c r="G59" s="187">
        <v>20</v>
      </c>
      <c r="H59" s="426">
        <v>3</v>
      </c>
      <c r="I59" s="328">
        <v>1.5</v>
      </c>
      <c r="J59" s="334">
        <v>1.5</v>
      </c>
      <c r="K59" s="187"/>
      <c r="L59" s="119"/>
      <c r="M59" s="187">
        <v>20</v>
      </c>
      <c r="N59" s="144"/>
      <c r="O59" s="133"/>
      <c r="P59" s="6"/>
      <c r="Q59" s="191"/>
      <c r="R59" s="133"/>
      <c r="S59" s="347"/>
      <c r="T59" s="156"/>
      <c r="U59" s="678"/>
      <c r="V59" s="626"/>
      <c r="W59" s="679">
        <v>20</v>
      </c>
      <c r="X59" s="680"/>
      <c r="Y59" s="635"/>
      <c r="Z59" s="628"/>
      <c r="AA59" s="2"/>
      <c r="AB59" s="2"/>
    </row>
    <row r="60" spans="1:28" ht="12.95" customHeight="1" x14ac:dyDescent="0.2">
      <c r="A60" s="13" t="s">
        <v>94</v>
      </c>
      <c r="B60" s="5" t="s">
        <v>95</v>
      </c>
      <c r="C60" s="655" t="s">
        <v>24</v>
      </c>
      <c r="D60" s="630"/>
      <c r="E60" s="328">
        <v>10</v>
      </c>
      <c r="F60" s="334">
        <v>10</v>
      </c>
      <c r="G60" s="187">
        <v>20</v>
      </c>
      <c r="H60" s="426">
        <v>3</v>
      </c>
      <c r="I60" s="328">
        <v>1.5</v>
      </c>
      <c r="J60" s="334">
        <v>1.5</v>
      </c>
      <c r="K60" s="187"/>
      <c r="L60" s="119"/>
      <c r="M60" s="15">
        <v>20</v>
      </c>
      <c r="N60" s="144"/>
      <c r="O60" s="133"/>
      <c r="P60" s="6"/>
      <c r="Q60" s="7"/>
      <c r="R60" s="133"/>
      <c r="S60" s="341"/>
      <c r="T60" s="17"/>
      <c r="U60" s="656"/>
      <c r="V60" s="643"/>
      <c r="W60" s="644">
        <v>20</v>
      </c>
      <c r="X60" s="645"/>
      <c r="Y60" s="657"/>
      <c r="Z60" s="647"/>
      <c r="AA60" s="2"/>
      <c r="AB60" s="2"/>
    </row>
    <row r="61" spans="1:28" ht="12.95" customHeight="1" x14ac:dyDescent="0.2">
      <c r="A61" s="18" t="s">
        <v>96</v>
      </c>
      <c r="B61" s="19" t="s">
        <v>97</v>
      </c>
      <c r="C61" s="655" t="s">
        <v>24</v>
      </c>
      <c r="D61" s="630"/>
      <c r="E61" s="329">
        <v>20</v>
      </c>
      <c r="F61" s="335"/>
      <c r="G61" s="188">
        <v>20</v>
      </c>
      <c r="H61" s="340">
        <v>3</v>
      </c>
      <c r="I61" s="328">
        <v>3</v>
      </c>
      <c r="J61" s="334"/>
      <c r="K61" s="20">
        <v>20</v>
      </c>
      <c r="L61" s="120"/>
      <c r="M61" s="21"/>
      <c r="N61" s="22"/>
      <c r="O61" s="121"/>
      <c r="P61" s="21"/>
      <c r="Q61" s="23"/>
      <c r="R61" s="24"/>
      <c r="S61" s="25"/>
      <c r="T61" s="26"/>
      <c r="U61" s="661">
        <v>20</v>
      </c>
      <c r="V61" s="662"/>
      <c r="W61" s="663"/>
      <c r="X61" s="664"/>
      <c r="Y61" s="646"/>
      <c r="Z61" s="647"/>
      <c r="AA61" s="2"/>
      <c r="AB61" s="2"/>
    </row>
    <row r="62" spans="1:28" ht="12.95" customHeight="1" x14ac:dyDescent="0.2">
      <c r="A62" s="18" t="s">
        <v>98</v>
      </c>
      <c r="B62" s="189" t="s">
        <v>99</v>
      </c>
      <c r="C62" s="642" t="s">
        <v>24</v>
      </c>
      <c r="D62" s="630"/>
      <c r="E62" s="329"/>
      <c r="F62" s="335">
        <v>20</v>
      </c>
      <c r="G62" s="20">
        <v>20</v>
      </c>
      <c r="H62" s="310">
        <v>3</v>
      </c>
      <c r="I62" s="329"/>
      <c r="J62" s="335">
        <v>3</v>
      </c>
      <c r="K62" s="20"/>
      <c r="L62" s="122"/>
      <c r="M62" s="21">
        <v>20</v>
      </c>
      <c r="N62" s="22"/>
      <c r="O62" s="20"/>
      <c r="P62" s="21"/>
      <c r="Q62" s="23"/>
      <c r="R62" s="20"/>
      <c r="S62" s="344"/>
      <c r="T62" s="22"/>
      <c r="U62" s="642"/>
      <c r="V62" s="643"/>
      <c r="W62" s="659">
        <v>20</v>
      </c>
      <c r="X62" s="660"/>
      <c r="Y62" s="646"/>
      <c r="Z62" s="647"/>
      <c r="AA62" s="2"/>
      <c r="AB62" s="2"/>
    </row>
    <row r="63" spans="1:28" ht="12.95" customHeight="1" thickBot="1" x14ac:dyDescent="0.25">
      <c r="A63" s="27" t="s">
        <v>100</v>
      </c>
      <c r="B63" s="28" t="s">
        <v>101</v>
      </c>
      <c r="C63" s="648" t="s">
        <v>24</v>
      </c>
      <c r="D63" s="649"/>
      <c r="E63" s="330"/>
      <c r="F63" s="336">
        <v>15</v>
      </c>
      <c r="G63" s="29">
        <v>15</v>
      </c>
      <c r="H63" s="314">
        <v>3</v>
      </c>
      <c r="I63" s="330"/>
      <c r="J63" s="336">
        <v>3</v>
      </c>
      <c r="K63" s="29"/>
      <c r="L63" s="123"/>
      <c r="M63" s="30">
        <v>15</v>
      </c>
      <c r="N63" s="31"/>
      <c r="O63" s="29"/>
      <c r="P63" s="30"/>
      <c r="Q63" s="32"/>
      <c r="R63" s="29"/>
      <c r="S63" s="343"/>
      <c r="T63" s="31"/>
      <c r="U63" s="648"/>
      <c r="V63" s="650"/>
      <c r="W63" s="651">
        <v>15</v>
      </c>
      <c r="X63" s="652"/>
      <c r="Y63" s="653"/>
      <c r="Z63" s="654"/>
      <c r="AA63" s="2"/>
      <c r="AB63" s="2"/>
    </row>
    <row r="64" spans="1:28" ht="12.95" customHeight="1" x14ac:dyDescent="0.2">
      <c r="A64" s="211" t="s">
        <v>88</v>
      </c>
      <c r="B64" s="212"/>
      <c r="C64" s="665" t="s">
        <v>89</v>
      </c>
      <c r="D64" s="666"/>
      <c r="E64" s="331">
        <f>SUM(E59:E63)</f>
        <v>40</v>
      </c>
      <c r="F64" s="337">
        <f>SUM(F59:F63)</f>
        <v>55</v>
      </c>
      <c r="G64" s="213">
        <f>SUM(G59:G63)</f>
        <v>95</v>
      </c>
      <c r="H64" s="177"/>
      <c r="I64" s="331"/>
      <c r="J64" s="337"/>
      <c r="K64" s="213">
        <v>20</v>
      </c>
      <c r="L64" s="214"/>
      <c r="M64" s="213">
        <f>SUM(M59:M63)</f>
        <v>75</v>
      </c>
      <c r="N64" s="177"/>
      <c r="O64" s="213"/>
      <c r="P64" s="213"/>
      <c r="Q64" s="215"/>
      <c r="R64" s="213"/>
      <c r="S64" s="216"/>
      <c r="T64" s="177"/>
      <c r="U64" s="665">
        <f>SUM(U59:W63)</f>
        <v>95</v>
      </c>
      <c r="V64" s="667"/>
      <c r="W64" s="667"/>
      <c r="X64" s="667"/>
      <c r="Y64" s="667"/>
      <c r="Z64" s="668"/>
      <c r="AA64" s="2"/>
      <c r="AB64" s="2"/>
    </row>
    <row r="65" spans="1:28" ht="12.95" customHeight="1" thickBot="1" x14ac:dyDescent="0.25">
      <c r="A65" s="97" t="s">
        <v>90</v>
      </c>
      <c r="B65" s="217"/>
      <c r="C65" s="669"/>
      <c r="D65" s="670"/>
      <c r="E65" s="332"/>
      <c r="F65" s="338"/>
      <c r="G65" s="220"/>
      <c r="H65" s="99">
        <f>SUM(H59:H63)</f>
        <v>15</v>
      </c>
      <c r="I65" s="332">
        <f>SUM(I59:I63)</f>
        <v>6</v>
      </c>
      <c r="J65" s="338">
        <f>SUM(J59:J63)</f>
        <v>9</v>
      </c>
      <c r="K65" s="220"/>
      <c r="L65" s="221"/>
      <c r="M65" s="220"/>
      <c r="N65" s="222"/>
      <c r="O65" s="220"/>
      <c r="P65" s="220"/>
      <c r="Q65" s="223"/>
      <c r="R65" s="220"/>
      <c r="S65" s="224"/>
      <c r="T65" s="222"/>
      <c r="U65" s="671">
        <f>SUM(H59:H63)</f>
        <v>15</v>
      </c>
      <c r="V65" s="672"/>
      <c r="W65" s="672"/>
      <c r="X65" s="672"/>
      <c r="Y65" s="672"/>
      <c r="Z65" s="673"/>
      <c r="AA65" s="2"/>
      <c r="AB65" s="2"/>
    </row>
    <row r="66" spans="1:28" ht="12.95" customHeight="1" x14ac:dyDescent="0.2">
      <c r="A66" s="209" t="s">
        <v>102</v>
      </c>
      <c r="B66" s="192"/>
      <c r="C66" s="124"/>
      <c r="D66" s="193"/>
      <c r="E66" s="333"/>
      <c r="F66" s="339"/>
      <c r="G66" s="132"/>
      <c r="H66" s="125"/>
      <c r="I66" s="333"/>
      <c r="J66" s="339"/>
      <c r="K66" s="126"/>
      <c r="L66" s="127"/>
      <c r="M66" s="127"/>
      <c r="N66" s="128"/>
      <c r="O66" s="126"/>
      <c r="P66" s="127"/>
      <c r="Q66" s="129"/>
      <c r="R66" s="126"/>
      <c r="S66" s="194"/>
      <c r="T66" s="128"/>
      <c r="U66" s="130"/>
      <c r="V66" s="126"/>
      <c r="W66" s="194"/>
      <c r="X66" s="126"/>
      <c r="Y66" s="194"/>
      <c r="Z66" s="195"/>
      <c r="AA66" s="2"/>
      <c r="AB66" s="2"/>
    </row>
    <row r="67" spans="1:28" ht="12.95" customHeight="1" x14ac:dyDescent="0.2">
      <c r="A67" s="13" t="s">
        <v>103</v>
      </c>
      <c r="B67" s="5" t="s">
        <v>104</v>
      </c>
      <c r="C67" s="676" t="s">
        <v>24</v>
      </c>
      <c r="D67" s="677"/>
      <c r="E67" s="328">
        <v>20</v>
      </c>
      <c r="F67" s="334"/>
      <c r="G67" s="187">
        <v>20</v>
      </c>
      <c r="H67" s="425">
        <v>3</v>
      </c>
      <c r="I67" s="328">
        <v>3</v>
      </c>
      <c r="J67" s="334"/>
      <c r="K67" s="187">
        <v>20</v>
      </c>
      <c r="L67" s="119"/>
      <c r="M67" s="15"/>
      <c r="N67" s="144"/>
      <c r="O67" s="133"/>
      <c r="P67" s="6"/>
      <c r="Q67" s="7"/>
      <c r="R67" s="133"/>
      <c r="S67" s="341"/>
      <c r="T67" s="156"/>
      <c r="U67" s="681">
        <v>20</v>
      </c>
      <c r="V67" s="632"/>
      <c r="W67" s="633"/>
      <c r="X67" s="634"/>
      <c r="Y67" s="635"/>
      <c r="Z67" s="628"/>
      <c r="AA67" s="2"/>
      <c r="AB67" s="2"/>
    </row>
    <row r="68" spans="1:28" ht="12.95" customHeight="1" x14ac:dyDescent="0.2">
      <c r="A68" s="13" t="s">
        <v>105</v>
      </c>
      <c r="B68" s="5" t="s">
        <v>106</v>
      </c>
      <c r="C68" s="655" t="s">
        <v>24</v>
      </c>
      <c r="D68" s="630"/>
      <c r="E68" s="328">
        <v>10</v>
      </c>
      <c r="F68" s="334">
        <v>10</v>
      </c>
      <c r="G68" s="187">
        <v>20</v>
      </c>
      <c r="H68" s="426">
        <v>3</v>
      </c>
      <c r="I68" s="328">
        <v>1.5</v>
      </c>
      <c r="J68" s="334">
        <v>1.5</v>
      </c>
      <c r="K68" s="187"/>
      <c r="L68" s="119"/>
      <c r="M68" s="15">
        <v>20</v>
      </c>
      <c r="N68" s="144"/>
      <c r="O68" s="133"/>
      <c r="P68" s="6"/>
      <c r="Q68" s="7"/>
      <c r="R68" s="133"/>
      <c r="S68" s="341"/>
      <c r="T68" s="17"/>
      <c r="U68" s="656"/>
      <c r="V68" s="643"/>
      <c r="W68" s="682">
        <v>20</v>
      </c>
      <c r="X68" s="645"/>
      <c r="Y68" s="657"/>
      <c r="Z68" s="647"/>
      <c r="AA68" s="2"/>
      <c r="AB68" s="2"/>
    </row>
    <row r="69" spans="1:28" ht="12.95" customHeight="1" x14ac:dyDescent="0.2">
      <c r="A69" s="18" t="s">
        <v>107</v>
      </c>
      <c r="B69" s="19" t="s">
        <v>108</v>
      </c>
      <c r="C69" s="655" t="s">
        <v>24</v>
      </c>
      <c r="D69" s="630"/>
      <c r="E69" s="329">
        <v>10</v>
      </c>
      <c r="F69" s="335">
        <v>10</v>
      </c>
      <c r="G69" s="188">
        <v>20</v>
      </c>
      <c r="H69" s="372">
        <v>3</v>
      </c>
      <c r="I69" s="328">
        <v>1.5</v>
      </c>
      <c r="J69" s="334">
        <v>1.5</v>
      </c>
      <c r="K69" s="20"/>
      <c r="L69" s="120"/>
      <c r="M69" s="21">
        <v>20</v>
      </c>
      <c r="N69" s="22"/>
      <c r="O69" s="121"/>
      <c r="P69" s="21"/>
      <c r="Q69" s="23"/>
      <c r="R69" s="24"/>
      <c r="S69" s="25"/>
      <c r="T69" s="26"/>
      <c r="U69" s="658"/>
      <c r="V69" s="643"/>
      <c r="W69" s="644">
        <v>20</v>
      </c>
      <c r="X69" s="645"/>
      <c r="Y69" s="646"/>
      <c r="Z69" s="647"/>
      <c r="AA69" s="2"/>
      <c r="AB69" s="2"/>
    </row>
    <row r="70" spans="1:28" ht="12.95" customHeight="1" x14ac:dyDescent="0.2">
      <c r="A70" s="18" t="s">
        <v>109</v>
      </c>
      <c r="B70" s="189" t="s">
        <v>110</v>
      </c>
      <c r="C70" s="642" t="s">
        <v>24</v>
      </c>
      <c r="D70" s="630"/>
      <c r="E70" s="329"/>
      <c r="F70" s="335">
        <v>20</v>
      </c>
      <c r="G70" s="20">
        <v>20</v>
      </c>
      <c r="H70" s="310">
        <v>3</v>
      </c>
      <c r="I70" s="329"/>
      <c r="J70" s="335">
        <v>3</v>
      </c>
      <c r="K70" s="20"/>
      <c r="L70" s="122"/>
      <c r="M70" s="21">
        <v>20</v>
      </c>
      <c r="N70" s="22"/>
      <c r="O70" s="20"/>
      <c r="P70" s="21"/>
      <c r="Q70" s="23"/>
      <c r="R70" s="20"/>
      <c r="S70" s="344"/>
      <c r="T70" s="22"/>
      <c r="U70" s="642"/>
      <c r="V70" s="643"/>
      <c r="W70" s="659">
        <v>20</v>
      </c>
      <c r="X70" s="660"/>
      <c r="Y70" s="646"/>
      <c r="Z70" s="647"/>
      <c r="AA70" s="2"/>
      <c r="AB70" s="2"/>
    </row>
    <row r="71" spans="1:28" ht="12.95" customHeight="1" thickBot="1" x14ac:dyDescent="0.25">
      <c r="A71" s="27" t="s">
        <v>111</v>
      </c>
      <c r="B71" s="28" t="s">
        <v>112</v>
      </c>
      <c r="C71" s="648" t="s">
        <v>24</v>
      </c>
      <c r="D71" s="649"/>
      <c r="E71" s="330"/>
      <c r="F71" s="336">
        <v>15</v>
      </c>
      <c r="G71" s="29">
        <v>15</v>
      </c>
      <c r="H71" s="314">
        <v>3</v>
      </c>
      <c r="I71" s="330"/>
      <c r="J71" s="336">
        <v>3</v>
      </c>
      <c r="K71" s="29"/>
      <c r="L71" s="123"/>
      <c r="M71" s="30">
        <v>15</v>
      </c>
      <c r="N71" s="31"/>
      <c r="O71" s="29"/>
      <c r="P71" s="30"/>
      <c r="Q71" s="32"/>
      <c r="R71" s="29"/>
      <c r="S71" s="343"/>
      <c r="T71" s="31"/>
      <c r="U71" s="648"/>
      <c r="V71" s="650"/>
      <c r="W71" s="651">
        <v>15</v>
      </c>
      <c r="X71" s="652"/>
      <c r="Y71" s="653"/>
      <c r="Z71" s="654"/>
      <c r="AA71" s="2"/>
      <c r="AB71" s="2"/>
    </row>
    <row r="72" spans="1:28" ht="12.95" customHeight="1" x14ac:dyDescent="0.2">
      <c r="A72" s="211" t="s">
        <v>88</v>
      </c>
      <c r="B72" s="212"/>
      <c r="C72" s="665" t="s">
        <v>89</v>
      </c>
      <c r="D72" s="666"/>
      <c r="E72" s="331">
        <f>SUM(E67:E71)</f>
        <v>40</v>
      </c>
      <c r="F72" s="337">
        <f>SUM(F67:F71)</f>
        <v>55</v>
      </c>
      <c r="G72" s="213">
        <f>SUM(G67:G71)</f>
        <v>95</v>
      </c>
      <c r="H72" s="177"/>
      <c r="I72" s="331"/>
      <c r="J72" s="337"/>
      <c r="K72" s="213">
        <v>20</v>
      </c>
      <c r="L72" s="214"/>
      <c r="M72" s="213">
        <f>SUM(M67:M71)</f>
        <v>75</v>
      </c>
      <c r="N72" s="177"/>
      <c r="O72" s="213"/>
      <c r="P72" s="213"/>
      <c r="Q72" s="215"/>
      <c r="R72" s="213"/>
      <c r="S72" s="216"/>
      <c r="T72" s="177"/>
      <c r="U72" s="665">
        <f>SUM(U67:W71)</f>
        <v>95</v>
      </c>
      <c r="V72" s="667"/>
      <c r="W72" s="667"/>
      <c r="X72" s="667"/>
      <c r="Y72" s="667"/>
      <c r="Z72" s="668"/>
      <c r="AA72" s="2"/>
      <c r="AB72" s="2"/>
    </row>
    <row r="73" spans="1:28" ht="12.95" customHeight="1" thickBot="1" x14ac:dyDescent="0.25">
      <c r="A73" s="97" t="s">
        <v>90</v>
      </c>
      <c r="B73" s="217"/>
      <c r="C73" s="669"/>
      <c r="D73" s="670"/>
      <c r="E73" s="332"/>
      <c r="F73" s="338"/>
      <c r="G73" s="220"/>
      <c r="H73" s="99">
        <f>SUM(H67:H71)</f>
        <v>15</v>
      </c>
      <c r="I73" s="332">
        <f>SUM(I67:I71)</f>
        <v>6</v>
      </c>
      <c r="J73" s="338">
        <f>SUM(J67:J71)</f>
        <v>9</v>
      </c>
      <c r="K73" s="220"/>
      <c r="L73" s="221"/>
      <c r="M73" s="220"/>
      <c r="N73" s="222"/>
      <c r="O73" s="220"/>
      <c r="P73" s="220"/>
      <c r="Q73" s="223"/>
      <c r="R73" s="220"/>
      <c r="S73" s="224"/>
      <c r="T73" s="222"/>
      <c r="U73" s="671">
        <f>SUM(H67:H71)</f>
        <v>15</v>
      </c>
      <c r="V73" s="672"/>
      <c r="W73" s="672"/>
      <c r="X73" s="672"/>
      <c r="Y73" s="672"/>
      <c r="Z73" s="673"/>
      <c r="AA73" s="2"/>
      <c r="AB73" s="2"/>
    </row>
    <row r="74" spans="1:28" ht="12.95" customHeight="1" x14ac:dyDescent="0.2">
      <c r="A74" s="209" t="s">
        <v>113</v>
      </c>
      <c r="B74" s="192"/>
      <c r="C74" s="124"/>
      <c r="D74" s="193"/>
      <c r="E74" s="333"/>
      <c r="F74" s="339"/>
      <c r="G74" s="132"/>
      <c r="H74" s="125"/>
      <c r="I74" s="333"/>
      <c r="J74" s="339"/>
      <c r="K74" s="126"/>
      <c r="L74" s="127"/>
      <c r="M74" s="127"/>
      <c r="N74" s="128"/>
      <c r="O74" s="126"/>
      <c r="P74" s="127"/>
      <c r="Q74" s="129"/>
      <c r="R74" s="126"/>
      <c r="S74" s="194"/>
      <c r="T74" s="128"/>
      <c r="U74" s="130"/>
      <c r="V74" s="126"/>
      <c r="W74" s="194"/>
      <c r="X74" s="126"/>
      <c r="Y74" s="194"/>
      <c r="Z74" s="195"/>
      <c r="AA74" s="2"/>
      <c r="AB74" s="2"/>
    </row>
    <row r="75" spans="1:28" ht="12.95" customHeight="1" x14ac:dyDescent="0.2">
      <c r="A75" s="13" t="s">
        <v>114</v>
      </c>
      <c r="B75" s="5" t="s">
        <v>115</v>
      </c>
      <c r="C75" s="676" t="s">
        <v>24</v>
      </c>
      <c r="D75" s="677"/>
      <c r="E75" s="328">
        <v>10</v>
      </c>
      <c r="F75" s="334">
        <v>10</v>
      </c>
      <c r="G75" s="187">
        <v>20</v>
      </c>
      <c r="H75" s="426">
        <v>3</v>
      </c>
      <c r="I75" s="328">
        <v>1.5</v>
      </c>
      <c r="J75" s="334">
        <v>1.5</v>
      </c>
      <c r="K75" s="187"/>
      <c r="L75" s="119"/>
      <c r="M75" s="15">
        <v>20</v>
      </c>
      <c r="N75" s="144"/>
      <c r="O75" s="133"/>
      <c r="P75" s="6"/>
      <c r="Q75" s="7"/>
      <c r="R75" s="133"/>
      <c r="S75" s="341"/>
      <c r="T75" s="156"/>
      <c r="U75" s="678"/>
      <c r="V75" s="626"/>
      <c r="W75" s="684">
        <v>20</v>
      </c>
      <c r="X75" s="685"/>
      <c r="Y75" s="635"/>
      <c r="Z75" s="628"/>
      <c r="AA75" s="2"/>
      <c r="AB75" s="2"/>
    </row>
    <row r="76" spans="1:28" ht="12.95" customHeight="1" x14ac:dyDescent="0.2">
      <c r="A76" s="13" t="s">
        <v>116</v>
      </c>
      <c r="B76" s="5" t="s">
        <v>117</v>
      </c>
      <c r="C76" s="655" t="s">
        <v>24</v>
      </c>
      <c r="D76" s="630"/>
      <c r="E76" s="328">
        <v>10</v>
      </c>
      <c r="F76" s="334">
        <v>10</v>
      </c>
      <c r="G76" s="187">
        <v>20</v>
      </c>
      <c r="H76" s="426">
        <v>3</v>
      </c>
      <c r="I76" s="328">
        <v>1.5</v>
      </c>
      <c r="J76" s="334">
        <v>1.5</v>
      </c>
      <c r="K76" s="187"/>
      <c r="L76" s="119"/>
      <c r="M76" s="15">
        <v>20</v>
      </c>
      <c r="N76" s="144"/>
      <c r="O76" s="133"/>
      <c r="P76" s="6"/>
      <c r="Q76" s="7"/>
      <c r="R76" s="133"/>
      <c r="S76" s="341"/>
      <c r="T76" s="17"/>
      <c r="U76" s="656"/>
      <c r="V76" s="643"/>
      <c r="W76" s="682">
        <v>20</v>
      </c>
      <c r="X76" s="683"/>
      <c r="Y76" s="657"/>
      <c r="Z76" s="647"/>
      <c r="AA76" s="2"/>
      <c r="AB76" s="2"/>
    </row>
    <row r="77" spans="1:28" ht="12.95" customHeight="1" x14ac:dyDescent="0.2">
      <c r="A77" s="18" t="s">
        <v>118</v>
      </c>
      <c r="B77" s="19" t="s">
        <v>119</v>
      </c>
      <c r="C77" s="655" t="s">
        <v>24</v>
      </c>
      <c r="D77" s="630"/>
      <c r="E77" s="329"/>
      <c r="F77" s="335">
        <v>20</v>
      </c>
      <c r="G77" s="188">
        <v>20</v>
      </c>
      <c r="H77" s="310">
        <v>3</v>
      </c>
      <c r="I77" s="329"/>
      <c r="J77" s="335">
        <v>3</v>
      </c>
      <c r="K77" s="20"/>
      <c r="L77" s="120"/>
      <c r="M77" s="21">
        <v>20</v>
      </c>
      <c r="N77" s="22"/>
      <c r="O77" s="121"/>
      <c r="P77" s="21"/>
      <c r="Q77" s="23"/>
      <c r="R77" s="24"/>
      <c r="S77" s="25"/>
      <c r="T77" s="26"/>
      <c r="U77" s="658"/>
      <c r="V77" s="643"/>
      <c r="W77" s="659">
        <v>20</v>
      </c>
      <c r="X77" s="660"/>
      <c r="Y77" s="646"/>
      <c r="Z77" s="647"/>
      <c r="AA77" s="2"/>
      <c r="AB77" s="2"/>
    </row>
    <row r="78" spans="1:28" ht="12.95" customHeight="1" x14ac:dyDescent="0.2">
      <c r="A78" s="18" t="s">
        <v>120</v>
      </c>
      <c r="B78" s="189" t="s">
        <v>121</v>
      </c>
      <c r="C78" s="642" t="s">
        <v>24</v>
      </c>
      <c r="D78" s="630"/>
      <c r="E78" s="329">
        <v>20</v>
      </c>
      <c r="F78" s="335"/>
      <c r="G78" s="20">
        <v>20</v>
      </c>
      <c r="H78" s="340">
        <v>3</v>
      </c>
      <c r="I78" s="328">
        <v>3</v>
      </c>
      <c r="J78" s="334"/>
      <c r="K78" s="20">
        <v>20</v>
      </c>
      <c r="L78" s="122"/>
      <c r="M78" s="21"/>
      <c r="N78" s="22"/>
      <c r="O78" s="20"/>
      <c r="P78" s="21"/>
      <c r="Q78" s="23"/>
      <c r="R78" s="20"/>
      <c r="S78" s="344"/>
      <c r="T78" s="22"/>
      <c r="U78" s="661">
        <v>20</v>
      </c>
      <c r="V78" s="686"/>
      <c r="W78" s="663"/>
      <c r="X78" s="664"/>
      <c r="Y78" s="646"/>
      <c r="Z78" s="647"/>
      <c r="AA78" s="2"/>
      <c r="AB78" s="2"/>
    </row>
    <row r="79" spans="1:28" ht="12.95" customHeight="1" thickBot="1" x14ac:dyDescent="0.25">
      <c r="A79" s="27" t="s">
        <v>122</v>
      </c>
      <c r="B79" s="28" t="s">
        <v>123</v>
      </c>
      <c r="C79" s="648" t="s">
        <v>24</v>
      </c>
      <c r="D79" s="649"/>
      <c r="E79" s="330"/>
      <c r="F79" s="336">
        <v>15</v>
      </c>
      <c r="G79" s="29">
        <v>15</v>
      </c>
      <c r="H79" s="314">
        <v>3</v>
      </c>
      <c r="I79" s="330"/>
      <c r="J79" s="336">
        <v>3</v>
      </c>
      <c r="K79" s="29"/>
      <c r="L79" s="123"/>
      <c r="M79" s="30">
        <v>15</v>
      </c>
      <c r="N79" s="31"/>
      <c r="O79" s="29"/>
      <c r="P79" s="30"/>
      <c r="Q79" s="32"/>
      <c r="R79" s="29"/>
      <c r="S79" s="343"/>
      <c r="T79" s="31"/>
      <c r="U79" s="648"/>
      <c r="V79" s="650"/>
      <c r="W79" s="651">
        <v>15</v>
      </c>
      <c r="X79" s="652"/>
      <c r="Y79" s="653"/>
      <c r="Z79" s="654"/>
      <c r="AA79" s="2"/>
      <c r="AB79" s="2"/>
    </row>
    <row r="80" spans="1:28" ht="12.95" customHeight="1" x14ac:dyDescent="0.2">
      <c r="A80" s="211" t="s">
        <v>88</v>
      </c>
      <c r="B80" s="212"/>
      <c r="C80" s="665" t="s">
        <v>89</v>
      </c>
      <c r="D80" s="666"/>
      <c r="E80" s="331">
        <f>SUM(E75:E79)</f>
        <v>40</v>
      </c>
      <c r="F80" s="337">
        <f>SUM(F75:F79)</f>
        <v>55</v>
      </c>
      <c r="G80" s="213">
        <f>SUM(G75:G79)</f>
        <v>95</v>
      </c>
      <c r="H80" s="177"/>
      <c r="I80" s="331"/>
      <c r="J80" s="337"/>
      <c r="K80" s="213">
        <v>20</v>
      </c>
      <c r="L80" s="214"/>
      <c r="M80" s="213">
        <f>SUM(M75:M79)</f>
        <v>75</v>
      </c>
      <c r="N80" s="177"/>
      <c r="O80" s="213"/>
      <c r="P80" s="213"/>
      <c r="Q80" s="215"/>
      <c r="R80" s="213"/>
      <c r="S80" s="216"/>
      <c r="T80" s="177"/>
      <c r="U80" s="665">
        <f>SUM(U75:W79)</f>
        <v>95</v>
      </c>
      <c r="V80" s="667"/>
      <c r="W80" s="667"/>
      <c r="X80" s="667"/>
      <c r="Y80" s="667"/>
      <c r="Z80" s="668"/>
      <c r="AA80" s="2"/>
      <c r="AB80" s="2"/>
    </row>
    <row r="81" spans="1:28" ht="12.95" customHeight="1" thickBot="1" x14ac:dyDescent="0.25">
      <c r="A81" s="97" t="s">
        <v>90</v>
      </c>
      <c r="B81" s="217"/>
      <c r="C81" s="669"/>
      <c r="D81" s="670"/>
      <c r="E81" s="218"/>
      <c r="F81" s="219"/>
      <c r="G81" s="220"/>
      <c r="H81" s="99">
        <f>SUM(H75:H79)</f>
        <v>15</v>
      </c>
      <c r="I81" s="332">
        <f>SUM(I75:I79)</f>
        <v>6</v>
      </c>
      <c r="J81" s="338">
        <f>SUM(J75:J79)</f>
        <v>9</v>
      </c>
      <c r="K81" s="220"/>
      <c r="L81" s="221"/>
      <c r="M81" s="220"/>
      <c r="N81" s="222"/>
      <c r="O81" s="220"/>
      <c r="P81" s="220"/>
      <c r="Q81" s="223"/>
      <c r="R81" s="220"/>
      <c r="S81" s="224"/>
      <c r="T81" s="222"/>
      <c r="U81" s="671">
        <f>SUM(H75:H79)</f>
        <v>15</v>
      </c>
      <c r="V81" s="672"/>
      <c r="W81" s="672"/>
      <c r="X81" s="672"/>
      <c r="Y81" s="672"/>
      <c r="Z81" s="673"/>
      <c r="AA81" s="2"/>
      <c r="AB81" s="2"/>
    </row>
    <row r="82" spans="1:28" ht="12.95" customHeight="1" x14ac:dyDescent="0.2">
      <c r="A82" s="209" t="s">
        <v>124</v>
      </c>
      <c r="B82" s="192"/>
      <c r="C82" s="124"/>
      <c r="D82" s="193"/>
      <c r="E82" s="333"/>
      <c r="F82" s="339"/>
      <c r="G82" s="132"/>
      <c r="H82" s="125"/>
      <c r="I82" s="333"/>
      <c r="J82" s="339"/>
      <c r="K82" s="126"/>
      <c r="L82" s="127"/>
      <c r="M82" s="127"/>
      <c r="N82" s="128"/>
      <c r="O82" s="126"/>
      <c r="P82" s="127"/>
      <c r="Q82" s="129"/>
      <c r="R82" s="126"/>
      <c r="S82" s="194"/>
      <c r="T82" s="128"/>
      <c r="U82" s="130"/>
      <c r="V82" s="126"/>
      <c r="W82" s="194"/>
      <c r="X82" s="126"/>
      <c r="Y82" s="194"/>
      <c r="Z82" s="195"/>
      <c r="AA82" s="2"/>
      <c r="AB82" s="2"/>
    </row>
    <row r="83" spans="1:28" ht="12.95" customHeight="1" x14ac:dyDescent="0.2">
      <c r="A83" s="13" t="s">
        <v>125</v>
      </c>
      <c r="B83" s="5" t="s">
        <v>126</v>
      </c>
      <c r="C83" s="676" t="s">
        <v>24</v>
      </c>
      <c r="D83" s="677"/>
      <c r="E83" s="328">
        <v>20</v>
      </c>
      <c r="F83" s="334"/>
      <c r="G83" s="187">
        <v>20</v>
      </c>
      <c r="H83" s="425">
        <v>3</v>
      </c>
      <c r="I83" s="328">
        <v>3</v>
      </c>
      <c r="J83" s="334"/>
      <c r="K83" s="187">
        <v>20</v>
      </c>
      <c r="L83" s="119"/>
      <c r="M83" s="15"/>
      <c r="N83" s="156"/>
      <c r="O83" s="133"/>
      <c r="P83" s="6"/>
      <c r="Q83" s="7"/>
      <c r="R83" s="133"/>
      <c r="S83" s="341"/>
      <c r="T83" s="156"/>
      <c r="U83" s="681">
        <v>20</v>
      </c>
      <c r="V83" s="632"/>
      <c r="W83" s="633"/>
      <c r="X83" s="634"/>
      <c r="Y83" s="635"/>
      <c r="Z83" s="628"/>
      <c r="AA83" s="2"/>
      <c r="AB83" s="2"/>
    </row>
    <row r="84" spans="1:28" ht="12.95" customHeight="1" x14ac:dyDescent="0.2">
      <c r="A84" s="33" t="s">
        <v>127</v>
      </c>
      <c r="B84" s="19" t="s">
        <v>128</v>
      </c>
      <c r="C84" s="655" t="s">
        <v>24</v>
      </c>
      <c r="D84" s="630"/>
      <c r="E84" s="329">
        <v>10</v>
      </c>
      <c r="F84" s="335">
        <v>10</v>
      </c>
      <c r="G84" s="188">
        <v>20</v>
      </c>
      <c r="H84" s="372">
        <v>3</v>
      </c>
      <c r="I84" s="328">
        <v>1.5</v>
      </c>
      <c r="J84" s="334">
        <v>1.5</v>
      </c>
      <c r="K84" s="188"/>
      <c r="L84" s="131"/>
      <c r="M84" s="34">
        <v>20</v>
      </c>
      <c r="N84" s="17"/>
      <c r="O84" s="196"/>
      <c r="P84" s="35"/>
      <c r="Q84" s="36"/>
      <c r="R84" s="196"/>
      <c r="S84" s="346"/>
      <c r="T84" s="17"/>
      <c r="U84" s="656"/>
      <c r="V84" s="643"/>
      <c r="W84" s="682">
        <v>20</v>
      </c>
      <c r="X84" s="683"/>
      <c r="Y84" s="657"/>
      <c r="Z84" s="647"/>
      <c r="AA84" s="2"/>
      <c r="AB84" s="2"/>
    </row>
    <row r="85" spans="1:28" ht="12.95" customHeight="1" x14ac:dyDescent="0.2">
      <c r="A85" s="18" t="s">
        <v>129</v>
      </c>
      <c r="B85" s="19" t="s">
        <v>130</v>
      </c>
      <c r="C85" s="655" t="s">
        <v>24</v>
      </c>
      <c r="D85" s="630"/>
      <c r="E85" s="329"/>
      <c r="F85" s="335">
        <v>20</v>
      </c>
      <c r="G85" s="188">
        <v>20</v>
      </c>
      <c r="H85" s="310">
        <v>3</v>
      </c>
      <c r="I85" s="329"/>
      <c r="J85" s="335">
        <v>3</v>
      </c>
      <c r="K85" s="20"/>
      <c r="L85" s="120"/>
      <c r="M85" s="21">
        <v>20</v>
      </c>
      <c r="N85" s="22"/>
      <c r="O85" s="121"/>
      <c r="P85" s="21"/>
      <c r="Q85" s="23"/>
      <c r="R85" s="24"/>
      <c r="S85" s="25"/>
      <c r="T85" s="26"/>
      <c r="U85" s="658"/>
      <c r="V85" s="643"/>
      <c r="W85" s="659">
        <v>20</v>
      </c>
      <c r="X85" s="660"/>
      <c r="Y85" s="646"/>
      <c r="Z85" s="647"/>
      <c r="AA85" s="2"/>
      <c r="AB85" s="2"/>
    </row>
    <row r="86" spans="1:28" ht="12.95" customHeight="1" x14ac:dyDescent="0.2">
      <c r="A86" s="18" t="s">
        <v>131</v>
      </c>
      <c r="B86" s="189" t="s">
        <v>132</v>
      </c>
      <c r="C86" s="642" t="s">
        <v>24</v>
      </c>
      <c r="D86" s="630"/>
      <c r="E86" s="329">
        <v>10</v>
      </c>
      <c r="F86" s="335">
        <v>10</v>
      </c>
      <c r="G86" s="20">
        <v>20</v>
      </c>
      <c r="H86" s="372">
        <v>3</v>
      </c>
      <c r="I86" s="328">
        <v>1.5</v>
      </c>
      <c r="J86" s="334">
        <v>1.5</v>
      </c>
      <c r="K86" s="20"/>
      <c r="L86" s="122"/>
      <c r="M86" s="21">
        <v>20</v>
      </c>
      <c r="N86" s="22"/>
      <c r="O86" s="20"/>
      <c r="P86" s="21"/>
      <c r="Q86" s="23"/>
      <c r="R86" s="20"/>
      <c r="S86" s="344"/>
      <c r="T86" s="22"/>
      <c r="U86" s="642"/>
      <c r="V86" s="643"/>
      <c r="W86" s="682">
        <v>20</v>
      </c>
      <c r="X86" s="683"/>
      <c r="Y86" s="646"/>
      <c r="Z86" s="647"/>
      <c r="AA86" s="2"/>
      <c r="AB86" s="2"/>
    </row>
    <row r="87" spans="1:28" ht="12.95" customHeight="1" thickBot="1" x14ac:dyDescent="0.25">
      <c r="A87" s="27" t="s">
        <v>133</v>
      </c>
      <c r="B87" s="28" t="s">
        <v>134</v>
      </c>
      <c r="C87" s="648" t="s">
        <v>24</v>
      </c>
      <c r="D87" s="649"/>
      <c r="E87" s="330"/>
      <c r="F87" s="336">
        <v>15</v>
      </c>
      <c r="G87" s="29">
        <v>15</v>
      </c>
      <c r="H87" s="314">
        <v>3</v>
      </c>
      <c r="I87" s="330"/>
      <c r="J87" s="336">
        <v>3</v>
      </c>
      <c r="K87" s="29"/>
      <c r="L87" s="123"/>
      <c r="M87" s="30">
        <v>15</v>
      </c>
      <c r="N87" s="31"/>
      <c r="O87" s="29"/>
      <c r="P87" s="30"/>
      <c r="Q87" s="32"/>
      <c r="R87" s="29"/>
      <c r="S87" s="343"/>
      <c r="T87" s="31"/>
      <c r="U87" s="648"/>
      <c r="V87" s="650"/>
      <c r="W87" s="651">
        <v>15</v>
      </c>
      <c r="X87" s="652"/>
      <c r="Y87" s="653"/>
      <c r="Z87" s="654"/>
      <c r="AA87" s="2"/>
      <c r="AB87" s="2"/>
    </row>
    <row r="88" spans="1:28" ht="12.95" customHeight="1" x14ac:dyDescent="0.2">
      <c r="A88" s="211" t="s">
        <v>88</v>
      </c>
      <c r="B88" s="212"/>
      <c r="C88" s="665" t="s">
        <v>89</v>
      </c>
      <c r="D88" s="666"/>
      <c r="E88" s="331">
        <f>SUM(E83:E87)</f>
        <v>40</v>
      </c>
      <c r="F88" s="337">
        <f>SUM(F83:F87)</f>
        <v>55</v>
      </c>
      <c r="G88" s="213">
        <f>SUM(G83:G87)</f>
        <v>95</v>
      </c>
      <c r="H88" s="177"/>
      <c r="I88" s="331"/>
      <c r="J88" s="337"/>
      <c r="K88" s="213">
        <v>20</v>
      </c>
      <c r="L88" s="214"/>
      <c r="M88" s="213">
        <f>SUM(M83:M87)</f>
        <v>75</v>
      </c>
      <c r="N88" s="177"/>
      <c r="O88" s="213"/>
      <c r="P88" s="213"/>
      <c r="Q88" s="215"/>
      <c r="R88" s="213"/>
      <c r="S88" s="216"/>
      <c r="T88" s="177"/>
      <c r="U88" s="665">
        <f>SUM(U83:W87)</f>
        <v>95</v>
      </c>
      <c r="V88" s="667"/>
      <c r="W88" s="667"/>
      <c r="X88" s="667"/>
      <c r="Y88" s="667"/>
      <c r="Z88" s="668"/>
      <c r="AA88" s="2"/>
      <c r="AB88" s="2"/>
    </row>
    <row r="89" spans="1:28" ht="12.95" customHeight="1" thickBot="1" x14ac:dyDescent="0.25">
      <c r="A89" s="97" t="s">
        <v>90</v>
      </c>
      <c r="B89" s="217"/>
      <c r="C89" s="669"/>
      <c r="D89" s="670"/>
      <c r="E89" s="218"/>
      <c r="F89" s="219"/>
      <c r="G89" s="220"/>
      <c r="H89" s="99">
        <f>SUM(H83:H87)</f>
        <v>15</v>
      </c>
      <c r="I89" s="332">
        <f>SUM(I83:I87)</f>
        <v>6</v>
      </c>
      <c r="J89" s="338">
        <f>SUM(J83:J87)</f>
        <v>9</v>
      </c>
      <c r="K89" s="220"/>
      <c r="L89" s="221"/>
      <c r="M89" s="220"/>
      <c r="N89" s="222"/>
      <c r="O89" s="220"/>
      <c r="P89" s="220"/>
      <c r="Q89" s="223"/>
      <c r="R89" s="220"/>
      <c r="S89" s="224"/>
      <c r="T89" s="222"/>
      <c r="U89" s="671">
        <f>SUM(H83:H87)</f>
        <v>15</v>
      </c>
      <c r="V89" s="672"/>
      <c r="W89" s="672"/>
      <c r="X89" s="672"/>
      <c r="Y89" s="672"/>
      <c r="Z89" s="673"/>
      <c r="AA89" s="2"/>
      <c r="AB89" s="2"/>
    </row>
    <row r="90" spans="1:28" s="207" customFormat="1" ht="10.5" customHeight="1" thickBot="1" x14ac:dyDescent="0.25">
      <c r="A90" s="690"/>
      <c r="B90" s="691"/>
      <c r="C90" s="691"/>
      <c r="D90" s="691"/>
      <c r="E90" s="691"/>
      <c r="F90" s="691"/>
      <c r="G90" s="691"/>
      <c r="H90" s="691"/>
      <c r="I90" s="691"/>
      <c r="J90" s="691"/>
      <c r="K90" s="691"/>
      <c r="L90" s="691"/>
      <c r="M90" s="691"/>
      <c r="N90" s="691"/>
      <c r="O90" s="691"/>
      <c r="P90" s="691"/>
      <c r="Q90" s="691"/>
      <c r="R90" s="691"/>
      <c r="S90" s="691"/>
      <c r="T90" s="691"/>
      <c r="U90" s="691"/>
      <c r="V90" s="691"/>
      <c r="W90" s="691"/>
      <c r="X90" s="691"/>
      <c r="Y90" s="691"/>
      <c r="Z90" s="692"/>
      <c r="AA90" s="206"/>
      <c r="AB90" s="206"/>
    </row>
    <row r="91" spans="1:28" ht="12.75" customHeight="1" x14ac:dyDescent="0.2">
      <c r="A91" s="37" t="s">
        <v>135</v>
      </c>
      <c r="B91" s="38"/>
      <c r="C91" s="197"/>
      <c r="D91" s="198"/>
      <c r="E91" s="205">
        <f>E42</f>
        <v>505</v>
      </c>
      <c r="F91" s="386">
        <f>F42</f>
        <v>275</v>
      </c>
      <c r="G91" s="199">
        <f>SUM(G42)</f>
        <v>820</v>
      </c>
      <c r="H91" s="200"/>
      <c r="I91" s="431"/>
      <c r="J91" s="432"/>
      <c r="K91" s="199">
        <f>SUM(K42)</f>
        <v>400</v>
      </c>
      <c r="L91" s="199"/>
      <c r="M91" s="199">
        <f>SUM(M42)</f>
        <v>180</v>
      </c>
      <c r="N91" s="201">
        <f t="shared" ref="N91:O91" si="8">SUM(N42)</f>
        <v>120</v>
      </c>
      <c r="O91" s="693">
        <f t="shared" si="8"/>
        <v>255</v>
      </c>
      <c r="P91" s="694"/>
      <c r="Q91" s="695"/>
      <c r="R91" s="696">
        <f>SUM(R42)</f>
        <v>280</v>
      </c>
      <c r="S91" s="697"/>
      <c r="T91" s="698"/>
      <c r="U91" s="699">
        <f>SUM(U42)</f>
        <v>160</v>
      </c>
      <c r="V91" s="697"/>
      <c r="W91" s="700"/>
      <c r="X91" s="701">
        <f>SUM(X42)</f>
        <v>125</v>
      </c>
      <c r="Y91" s="697"/>
      <c r="Z91" s="700"/>
      <c r="AA91" s="2"/>
      <c r="AB91" s="2"/>
    </row>
    <row r="92" spans="1:28" ht="12.75" customHeight="1" x14ac:dyDescent="0.2">
      <c r="A92" s="236" t="s">
        <v>136</v>
      </c>
      <c r="B92" s="237"/>
      <c r="C92" s="238"/>
      <c r="D92" s="239"/>
      <c r="E92" s="240"/>
      <c r="F92" s="239"/>
      <c r="G92" s="241"/>
      <c r="H92" s="190">
        <f>SUM(H43,H44)</f>
        <v>90</v>
      </c>
      <c r="I92" s="433"/>
      <c r="J92" s="190"/>
      <c r="K92" s="241"/>
      <c r="L92" s="241"/>
      <c r="M92" s="241"/>
      <c r="N92" s="242"/>
      <c r="O92" s="688">
        <f>SUM(O43)</f>
        <v>29</v>
      </c>
      <c r="P92" s="617"/>
      <c r="Q92" s="618"/>
      <c r="R92" s="689">
        <f>SUM(R43:T44)</f>
        <v>29</v>
      </c>
      <c r="S92" s="617"/>
      <c r="T92" s="636"/>
      <c r="U92" s="688">
        <f>SUM(U43,U44)</f>
        <v>15</v>
      </c>
      <c r="V92" s="617"/>
      <c r="W92" s="618"/>
      <c r="X92" s="689">
        <f>SUM(X43,X44)</f>
        <v>17</v>
      </c>
      <c r="Y92" s="617"/>
      <c r="Z92" s="618"/>
      <c r="AA92" s="2"/>
      <c r="AB92" s="2"/>
    </row>
    <row r="93" spans="1:28" ht="12.75" customHeight="1" x14ac:dyDescent="0.2">
      <c r="A93" s="236" t="s">
        <v>137</v>
      </c>
      <c r="B93" s="237"/>
      <c r="C93" s="238"/>
      <c r="D93" s="239"/>
      <c r="E93" s="240">
        <f>SUM(E33,E56,E64)</f>
        <v>170</v>
      </c>
      <c r="F93" s="239">
        <f>SUM(F33,F56,F64)</f>
        <v>110</v>
      </c>
      <c r="G93" s="241">
        <f>SUM(R93:Z93)</f>
        <v>280</v>
      </c>
      <c r="H93" s="190"/>
      <c r="I93" s="433"/>
      <c r="J93" s="190"/>
      <c r="K93" s="241"/>
      <c r="L93" s="241"/>
      <c r="M93" s="241"/>
      <c r="N93" s="242"/>
      <c r="O93" s="359"/>
      <c r="P93" s="360"/>
      <c r="Q93" s="243"/>
      <c r="R93" s="687">
        <f>SUM(R33)</f>
        <v>30</v>
      </c>
      <c r="S93" s="617"/>
      <c r="T93" s="636"/>
      <c r="U93" s="688">
        <f>SUM(U33,V33,U56)</f>
        <v>135</v>
      </c>
      <c r="V93" s="617"/>
      <c r="W93" s="618"/>
      <c r="X93" s="689">
        <f>SUM(X33:Y33,U56)</f>
        <v>115</v>
      </c>
      <c r="Y93" s="617"/>
      <c r="Z93" s="618"/>
      <c r="AA93" s="2"/>
      <c r="AB93" s="2"/>
    </row>
    <row r="94" spans="1:28" ht="12.75" customHeight="1" x14ac:dyDescent="0.2">
      <c r="A94" s="236" t="s">
        <v>138</v>
      </c>
      <c r="B94" s="237"/>
      <c r="C94" s="238"/>
      <c r="D94" s="239"/>
      <c r="E94" s="240"/>
      <c r="F94" s="239"/>
      <c r="G94" s="241"/>
      <c r="H94" s="190">
        <f>SUM(R94+U94+X94)</f>
        <v>38</v>
      </c>
      <c r="I94" s="433"/>
      <c r="J94" s="190"/>
      <c r="K94" s="241"/>
      <c r="L94" s="241"/>
      <c r="M94" s="241"/>
      <c r="N94" s="242"/>
      <c r="O94" s="359"/>
      <c r="P94" s="360"/>
      <c r="Q94" s="243"/>
      <c r="R94" s="687">
        <f>R44</f>
        <v>2</v>
      </c>
      <c r="S94" s="617"/>
      <c r="T94" s="636"/>
      <c r="U94" s="688">
        <f>SUM(U44+U57)</f>
        <v>19</v>
      </c>
      <c r="V94" s="617"/>
      <c r="W94" s="618"/>
      <c r="X94" s="689">
        <f>SUM(X44+U57)</f>
        <v>17</v>
      </c>
      <c r="Y94" s="617"/>
      <c r="Z94" s="618"/>
      <c r="AA94" s="2"/>
      <c r="AB94" s="2"/>
    </row>
    <row r="95" spans="1:28" ht="12.75" customHeight="1" x14ac:dyDescent="0.2">
      <c r="A95" s="236" t="s">
        <v>139</v>
      </c>
      <c r="B95" s="237"/>
      <c r="C95" s="238"/>
      <c r="D95" s="244"/>
      <c r="E95" s="240"/>
      <c r="F95" s="239"/>
      <c r="G95" s="241">
        <f>SUM(O95:Z95)</f>
        <v>1010</v>
      </c>
      <c r="H95" s="190"/>
      <c r="I95" s="433"/>
      <c r="J95" s="190"/>
      <c r="K95" s="241"/>
      <c r="L95" s="241"/>
      <c r="M95" s="241"/>
      <c r="N95" s="242"/>
      <c r="O95" s="688">
        <f>SUM(O91:Q91)</f>
        <v>255</v>
      </c>
      <c r="P95" s="617"/>
      <c r="Q95" s="618"/>
      <c r="R95" s="689">
        <f>SUM(R91:T91)</f>
        <v>280</v>
      </c>
      <c r="S95" s="617"/>
      <c r="T95" s="636"/>
      <c r="U95" s="688">
        <f>SUM(U42,U56)</f>
        <v>255</v>
      </c>
      <c r="V95" s="617"/>
      <c r="W95" s="618"/>
      <c r="X95" s="689">
        <f>SUM(X42,U88)</f>
        <v>220</v>
      </c>
      <c r="Y95" s="617"/>
      <c r="Z95" s="618"/>
      <c r="AA95" s="2"/>
      <c r="AB95" s="2"/>
    </row>
    <row r="96" spans="1:28" ht="12.75" customHeight="1" x14ac:dyDescent="0.2">
      <c r="A96" s="257" t="s">
        <v>140</v>
      </c>
      <c r="B96" s="258"/>
      <c r="C96" s="259"/>
      <c r="D96" s="260"/>
      <c r="E96" s="261"/>
      <c r="F96" s="260"/>
      <c r="G96" s="262"/>
      <c r="H96" s="263">
        <f>SUM(O96:Z96)</f>
        <v>120</v>
      </c>
      <c r="I96" s="434">
        <f>SUM(I42,I81,I89)</f>
        <v>55</v>
      </c>
      <c r="J96" s="484">
        <f>SUM(J42,J81,J89)</f>
        <v>65</v>
      </c>
      <c r="K96" s="262"/>
      <c r="L96" s="264"/>
      <c r="M96" s="264"/>
      <c r="N96" s="265"/>
      <c r="O96" s="710">
        <f>SUM(O92)</f>
        <v>29</v>
      </c>
      <c r="P96" s="711"/>
      <c r="Q96" s="712"/>
      <c r="R96" s="713">
        <f>SUM(R92)</f>
        <v>29</v>
      </c>
      <c r="S96" s="711"/>
      <c r="T96" s="714"/>
      <c r="U96" s="710">
        <f>SUM(U43,U94)</f>
        <v>30</v>
      </c>
      <c r="V96" s="711"/>
      <c r="W96" s="712"/>
      <c r="X96" s="713">
        <f>SUM(X43:Z44,U89)</f>
        <v>32</v>
      </c>
      <c r="Y96" s="711"/>
      <c r="Z96" s="712"/>
      <c r="AA96" s="2"/>
      <c r="AB96" s="2"/>
    </row>
    <row r="97" spans="1:28" ht="12" customHeight="1" x14ac:dyDescent="0.2">
      <c r="A97" s="236" t="s">
        <v>141</v>
      </c>
      <c r="B97" s="237"/>
      <c r="C97" s="238"/>
      <c r="D97" s="239"/>
      <c r="E97" s="240">
        <f>SUM(E8,E18,E27,E32,E33,E39,E56,E64)</f>
        <v>505</v>
      </c>
      <c r="F97" s="239">
        <f>SUM(F8,F18,F27,F32,F33,F39,F56,F64)</f>
        <v>385</v>
      </c>
      <c r="G97" s="241">
        <f>SUM(G8,G18,G27,G32,G33,G88,G80,G39)</f>
        <v>890</v>
      </c>
      <c r="H97" s="242"/>
      <c r="I97" s="435"/>
      <c r="J97" s="242"/>
      <c r="K97" s="241"/>
      <c r="L97" s="241"/>
      <c r="M97" s="241"/>
      <c r="N97" s="245"/>
      <c r="O97" s="359"/>
      <c r="P97" s="360"/>
      <c r="Q97" s="243"/>
      <c r="R97" s="360"/>
      <c r="S97" s="360"/>
      <c r="T97" s="246"/>
      <c r="U97" s="359"/>
      <c r="V97" s="360"/>
      <c r="W97" s="243"/>
      <c r="X97" s="360"/>
      <c r="Y97" s="360"/>
      <c r="Z97" s="243"/>
      <c r="AA97" s="2"/>
      <c r="AB97" s="2"/>
    </row>
    <row r="98" spans="1:28" ht="12" customHeight="1" x14ac:dyDescent="0.2">
      <c r="A98" s="236" t="s">
        <v>142</v>
      </c>
      <c r="B98" s="237"/>
      <c r="C98" s="238"/>
      <c r="D98" s="239"/>
      <c r="E98" s="240"/>
      <c r="F98" s="239"/>
      <c r="G98" s="241">
        <v>120</v>
      </c>
      <c r="H98" s="242"/>
      <c r="I98" s="435"/>
      <c r="J98" s="242"/>
      <c r="K98" s="241"/>
      <c r="L98" s="241"/>
      <c r="M98" s="241"/>
      <c r="N98" s="242"/>
      <c r="O98" s="359"/>
      <c r="P98" s="360"/>
      <c r="Q98" s="243"/>
      <c r="R98" s="360"/>
      <c r="S98" s="360">
        <v>60</v>
      </c>
      <c r="T98" s="246"/>
      <c r="U98" s="688">
        <v>60</v>
      </c>
      <c r="V98" s="715"/>
      <c r="W98" s="716"/>
      <c r="X98" s="689"/>
      <c r="Y98" s="715"/>
      <c r="Z98" s="716"/>
      <c r="AA98" s="2"/>
      <c r="AB98" s="2"/>
    </row>
    <row r="99" spans="1:28" ht="12" customHeight="1" x14ac:dyDescent="0.2">
      <c r="A99" s="457" t="s">
        <v>143</v>
      </c>
      <c r="B99" s="458"/>
      <c r="C99" s="459"/>
      <c r="D99" s="460"/>
      <c r="E99" s="461"/>
      <c r="F99" s="460"/>
      <c r="G99" s="462"/>
      <c r="H99" s="463">
        <v>65</v>
      </c>
      <c r="I99" s="464"/>
      <c r="J99" s="463"/>
      <c r="K99" s="465"/>
      <c r="L99" s="462"/>
      <c r="M99" s="462"/>
      <c r="N99" s="466"/>
      <c r="O99" s="467"/>
      <c r="P99" s="468"/>
      <c r="Q99" s="469"/>
      <c r="R99" s="468"/>
      <c r="S99" s="468"/>
      <c r="T99" s="470"/>
      <c r="U99" s="702"/>
      <c r="V99" s="703"/>
      <c r="W99" s="704"/>
      <c r="X99" s="705"/>
      <c r="Y99" s="703"/>
      <c r="Z99" s="704"/>
      <c r="AA99" s="2"/>
      <c r="AB99" s="2"/>
    </row>
    <row r="100" spans="1:28" ht="12" customHeight="1" thickBot="1" x14ac:dyDescent="0.25">
      <c r="A100" s="247" t="s">
        <v>144</v>
      </c>
      <c r="B100" s="248"/>
      <c r="C100" s="249">
        <v>3</v>
      </c>
      <c r="D100" s="250">
        <v>1</v>
      </c>
      <c r="E100" s="251"/>
      <c r="F100" s="250"/>
      <c r="G100" s="252"/>
      <c r="H100" s="253"/>
      <c r="I100" s="436"/>
      <c r="J100" s="253"/>
      <c r="K100" s="252"/>
      <c r="L100" s="252"/>
      <c r="M100" s="252"/>
      <c r="N100" s="253"/>
      <c r="O100" s="290"/>
      <c r="P100" s="291">
        <v>3</v>
      </c>
      <c r="Q100" s="292"/>
      <c r="R100" s="291"/>
      <c r="S100" s="291">
        <v>1</v>
      </c>
      <c r="T100" s="293"/>
      <c r="U100" s="290"/>
      <c r="V100" s="294"/>
      <c r="W100" s="295"/>
      <c r="X100" s="291"/>
      <c r="Y100" s="294"/>
      <c r="Z100" s="295"/>
      <c r="AA100" s="2"/>
      <c r="AB100" s="2"/>
    </row>
    <row r="101" spans="1:28" ht="12" customHeight="1" x14ac:dyDescent="0.2">
      <c r="A101" s="706"/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2"/>
      <c r="AB101" s="2"/>
    </row>
    <row r="102" spans="1:28" ht="12" customHeight="1" x14ac:dyDescent="0.2">
      <c r="A102" s="438"/>
      <c r="B102" s="439"/>
      <c r="C102" s="439"/>
      <c r="D102" s="439"/>
      <c r="E102" s="443" t="s">
        <v>71</v>
      </c>
      <c r="F102" s="443" t="s">
        <v>154</v>
      </c>
      <c r="G102" s="445" t="s">
        <v>165</v>
      </c>
      <c r="AA102" s="2"/>
      <c r="AB102" s="2"/>
    </row>
    <row r="103" spans="1:28" ht="12" customHeight="1" x14ac:dyDescent="0.2">
      <c r="A103" s="444" t="s">
        <v>161</v>
      </c>
      <c r="B103" s="440"/>
      <c r="C103" s="440"/>
      <c r="D103" s="440"/>
      <c r="E103" s="441">
        <f>SUM(E9,E11,E13,E15,E16,E20,E28)</f>
        <v>155</v>
      </c>
      <c r="F103" s="442">
        <f>SUM(F9,F11,F14,F17,F28,F39)</f>
        <v>100</v>
      </c>
      <c r="G103" s="439"/>
      <c r="AA103" s="2"/>
      <c r="AB103" s="2"/>
    </row>
    <row r="104" spans="1:28" ht="12" customHeight="1" x14ac:dyDescent="0.2">
      <c r="A104" s="444" t="s">
        <v>162</v>
      </c>
      <c r="B104" s="440"/>
      <c r="C104" s="440"/>
      <c r="D104" s="440"/>
      <c r="E104" s="441">
        <f>SUM(E10,E12,E19,E22,E29,E34)</f>
        <v>130</v>
      </c>
      <c r="F104" s="442">
        <f>SUM(F21,F24,F25,F29)</f>
        <v>90</v>
      </c>
      <c r="G104" s="439">
        <v>60</v>
      </c>
      <c r="AA104" s="2"/>
      <c r="AB104" s="2"/>
    </row>
    <row r="105" spans="1:28" ht="12" customHeight="1" x14ac:dyDescent="0.2">
      <c r="A105" s="444" t="s">
        <v>163</v>
      </c>
      <c r="B105" s="440"/>
      <c r="C105" s="440"/>
      <c r="D105" s="440"/>
      <c r="E105" s="441">
        <f>SUM(E30,E35,E36,E51,E52,E54)</f>
        <v>95</v>
      </c>
      <c r="F105" s="442">
        <f>SUM(F30,F32,F52:F55)</f>
        <v>100</v>
      </c>
      <c r="G105" s="439">
        <v>60</v>
      </c>
      <c r="AA105" s="2"/>
      <c r="AB105" s="2"/>
    </row>
    <row r="106" spans="1:28" ht="12" customHeight="1" thickBot="1" x14ac:dyDescent="0.25">
      <c r="A106" s="452" t="s">
        <v>164</v>
      </c>
      <c r="B106" s="453"/>
      <c r="C106" s="453"/>
      <c r="D106" s="453"/>
      <c r="E106" s="454">
        <f>SUM(E23,E26,E31,E37:E38,E59:E61)</f>
        <v>95</v>
      </c>
      <c r="F106" s="455">
        <f>SUM(F23,F26,F31,F32,F59:F63)</f>
        <v>125</v>
      </c>
      <c r="G106" s="456"/>
      <c r="H106" s="368"/>
      <c r="AA106" s="2"/>
      <c r="AB106" s="2"/>
    </row>
    <row r="107" spans="1:28" ht="12" customHeight="1" thickTop="1" x14ac:dyDescent="0.2">
      <c r="A107" s="447" t="s">
        <v>141</v>
      </c>
      <c r="B107" s="448"/>
      <c r="C107" s="448"/>
      <c r="D107" s="448"/>
      <c r="E107" s="449">
        <f>SUM(E103:E106)</f>
        <v>475</v>
      </c>
      <c r="F107" s="450">
        <f>SUM(F103:F106)</f>
        <v>415</v>
      </c>
      <c r="G107" s="451">
        <f>SUM(G103:G106)</f>
        <v>120</v>
      </c>
      <c r="H107" s="368"/>
      <c r="AA107" s="2"/>
      <c r="AB107" s="2"/>
    </row>
    <row r="108" spans="1:28" ht="12" customHeight="1" x14ac:dyDescent="0.2">
      <c r="A108" s="485" t="s">
        <v>168</v>
      </c>
      <c r="B108" s="2"/>
      <c r="C108" s="2"/>
      <c r="D108" s="2"/>
      <c r="E108" s="2"/>
      <c r="F108" s="2"/>
      <c r="G108" s="2"/>
      <c r="H108" s="39"/>
      <c r="I108" s="394"/>
      <c r="J108" s="39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62" customFormat="1" ht="12.95" customHeight="1" x14ac:dyDescent="0.2">
      <c r="A109" s="361" t="s">
        <v>145</v>
      </c>
      <c r="B109" s="1"/>
      <c r="C109" s="1"/>
      <c r="D109" s="1"/>
      <c r="E109" s="1"/>
      <c r="F109" s="1"/>
      <c r="G109" s="1"/>
      <c r="H109" s="202"/>
      <c r="I109" s="400"/>
      <c r="J109" s="40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362" customFormat="1" ht="12.95" customHeight="1" x14ac:dyDescent="0.2">
      <c r="A110" s="707" t="s">
        <v>146</v>
      </c>
      <c r="B110" s="708"/>
      <c r="C110" s="708"/>
      <c r="D110" s="708"/>
      <c r="E110" s="708"/>
      <c r="F110" s="708"/>
      <c r="G110" s="708"/>
      <c r="H110" s="708"/>
      <c r="I110" s="708"/>
      <c r="J110" s="708"/>
      <c r="K110" s="708"/>
      <c r="L110" s="708"/>
      <c r="M110" s="708"/>
      <c r="N110" s="708"/>
      <c r="O110" s="708"/>
      <c r="P110" s="708"/>
      <c r="Q110" s="708"/>
      <c r="R110" s="708"/>
      <c r="S110" s="708"/>
      <c r="T110" s="708"/>
      <c r="U110" s="708"/>
      <c r="V110" s="708"/>
      <c r="W110" s="708"/>
      <c r="X110" s="708"/>
      <c r="Y110" s="708"/>
      <c r="Z110" s="708"/>
      <c r="AA110" s="1"/>
      <c r="AB110" s="1"/>
    </row>
    <row r="111" spans="1:28" s="362" customFormat="1" ht="12.95" customHeight="1" x14ac:dyDescent="0.2">
      <c r="A111" s="709" t="s">
        <v>147</v>
      </c>
      <c r="B111" s="708"/>
      <c r="C111" s="708"/>
      <c r="D111" s="708"/>
      <c r="E111" s="708"/>
      <c r="F111" s="708"/>
      <c r="G111" s="708"/>
      <c r="H111" s="708"/>
      <c r="I111" s="708"/>
      <c r="J111" s="708"/>
      <c r="K111" s="708"/>
      <c r="L111" s="708"/>
      <c r="M111" s="708"/>
      <c r="N111" s="708"/>
      <c r="O111" s="708"/>
      <c r="P111" s="708"/>
      <c r="Q111" s="708"/>
      <c r="R111" s="708"/>
      <c r="S111" s="708"/>
      <c r="T111" s="708"/>
      <c r="U111" s="708"/>
      <c r="V111" s="708"/>
      <c r="W111" s="708"/>
      <c r="X111" s="708"/>
      <c r="Y111" s="708"/>
      <c r="Z111" s="708"/>
      <c r="AA111" s="1"/>
      <c r="AB111" s="1"/>
    </row>
    <row r="112" spans="1:28" s="362" customFormat="1" ht="12.75" customHeight="1" x14ac:dyDescent="0.2">
      <c r="A112" s="203" t="s">
        <v>151</v>
      </c>
      <c r="B112" s="203"/>
      <c r="C112" s="203"/>
      <c r="D112" s="203"/>
      <c r="E112" s="203"/>
      <c r="F112" s="203"/>
      <c r="G112" s="203"/>
      <c r="H112" s="204"/>
      <c r="I112" s="401"/>
      <c r="J112" s="401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1"/>
      <c r="AB112" s="1"/>
    </row>
  </sheetData>
  <mergeCells count="262">
    <mergeCell ref="U99:W99"/>
    <mergeCell ref="X99:Z99"/>
    <mergeCell ref="A101:Z101"/>
    <mergeCell ref="A110:Z110"/>
    <mergeCell ref="A111:Z111"/>
    <mergeCell ref="I5:J5"/>
    <mergeCell ref="I7:J7"/>
    <mergeCell ref="O96:Q96"/>
    <mergeCell ref="R96:T96"/>
    <mergeCell ref="U96:W96"/>
    <mergeCell ref="X96:Z96"/>
    <mergeCell ref="U98:W98"/>
    <mergeCell ref="X98:Z98"/>
    <mergeCell ref="R94:T94"/>
    <mergeCell ref="U94:W94"/>
    <mergeCell ref="X94:Z94"/>
    <mergeCell ref="O95:Q95"/>
    <mergeCell ref="R95:T95"/>
    <mergeCell ref="U95:W95"/>
    <mergeCell ref="X95:Z95"/>
    <mergeCell ref="O92:Q92"/>
    <mergeCell ref="R92:T92"/>
    <mergeCell ref="U92:W92"/>
    <mergeCell ref="X92:Z92"/>
    <mergeCell ref="R93:T93"/>
    <mergeCell ref="U93:W93"/>
    <mergeCell ref="X93:Z93"/>
    <mergeCell ref="C88:D88"/>
    <mergeCell ref="U88:Z88"/>
    <mergeCell ref="C89:D89"/>
    <mergeCell ref="U89:Z89"/>
    <mergeCell ref="A90:Z90"/>
    <mergeCell ref="O91:Q91"/>
    <mergeCell ref="R91:T91"/>
    <mergeCell ref="U91:W91"/>
    <mergeCell ref="X91:Z91"/>
    <mergeCell ref="C86:D86"/>
    <mergeCell ref="U86:V86"/>
    <mergeCell ref="W86:X86"/>
    <mergeCell ref="Y86:Z86"/>
    <mergeCell ref="C87:D87"/>
    <mergeCell ref="U87:V87"/>
    <mergeCell ref="W87:X87"/>
    <mergeCell ref="Y87:Z87"/>
    <mergeCell ref="C84:D84"/>
    <mergeCell ref="U84:V84"/>
    <mergeCell ref="W84:X84"/>
    <mergeCell ref="Y84:Z84"/>
    <mergeCell ref="C85:D85"/>
    <mergeCell ref="U85:V85"/>
    <mergeCell ref="W85:X85"/>
    <mergeCell ref="Y85:Z85"/>
    <mergeCell ref="C80:D80"/>
    <mergeCell ref="U80:Z80"/>
    <mergeCell ref="C81:D81"/>
    <mergeCell ref="U81:Z81"/>
    <mergeCell ref="C83:D83"/>
    <mergeCell ref="U83:V83"/>
    <mergeCell ref="W83:X83"/>
    <mergeCell ref="Y83:Z83"/>
    <mergeCell ref="C78:D78"/>
    <mergeCell ref="U78:V78"/>
    <mergeCell ref="W78:X78"/>
    <mergeCell ref="Y78:Z78"/>
    <mergeCell ref="C79:D79"/>
    <mergeCell ref="U79:V79"/>
    <mergeCell ref="W79:X79"/>
    <mergeCell ref="Y79:Z79"/>
    <mergeCell ref="C76:D76"/>
    <mergeCell ref="U76:V76"/>
    <mergeCell ref="W76:X76"/>
    <mergeCell ref="Y76:Z76"/>
    <mergeCell ref="C77:D77"/>
    <mergeCell ref="U77:V77"/>
    <mergeCell ref="W77:X77"/>
    <mergeCell ref="Y77:Z77"/>
    <mergeCell ref="C72:D72"/>
    <mergeCell ref="U72:Z72"/>
    <mergeCell ref="C73:D73"/>
    <mergeCell ref="U73:Z73"/>
    <mergeCell ref="C75:D75"/>
    <mergeCell ref="U75:V75"/>
    <mergeCell ref="W75:X75"/>
    <mergeCell ref="Y75:Z75"/>
    <mergeCell ref="C70:D70"/>
    <mergeCell ref="U70:V70"/>
    <mergeCell ref="W70:X70"/>
    <mergeCell ref="Y70:Z70"/>
    <mergeCell ref="C71:D71"/>
    <mergeCell ref="U71:V71"/>
    <mergeCell ref="W71:X71"/>
    <mergeCell ref="Y71:Z71"/>
    <mergeCell ref="C68:D68"/>
    <mergeCell ref="U68:V68"/>
    <mergeCell ref="W68:X68"/>
    <mergeCell ref="Y68:Z68"/>
    <mergeCell ref="C69:D69"/>
    <mergeCell ref="U69:V69"/>
    <mergeCell ref="W69:X69"/>
    <mergeCell ref="Y69:Z69"/>
    <mergeCell ref="C64:D64"/>
    <mergeCell ref="U64:Z64"/>
    <mergeCell ref="C65:D65"/>
    <mergeCell ref="U65:Z65"/>
    <mergeCell ref="C67:D67"/>
    <mergeCell ref="U67:V67"/>
    <mergeCell ref="W67:X67"/>
    <mergeCell ref="Y67:Z67"/>
    <mergeCell ref="C62:D62"/>
    <mergeCell ref="U62:V62"/>
    <mergeCell ref="W62:X62"/>
    <mergeCell ref="Y62:Z62"/>
    <mergeCell ref="C63:D63"/>
    <mergeCell ref="U63:V63"/>
    <mergeCell ref="W63:X63"/>
    <mergeCell ref="Y63:Z63"/>
    <mergeCell ref="C60:D60"/>
    <mergeCell ref="U60:V60"/>
    <mergeCell ref="W60:X60"/>
    <mergeCell ref="Y60:Z60"/>
    <mergeCell ref="C61:D61"/>
    <mergeCell ref="U61:V61"/>
    <mergeCell ref="W61:X61"/>
    <mergeCell ref="Y61:Z61"/>
    <mergeCell ref="C56:D56"/>
    <mergeCell ref="U56:Z56"/>
    <mergeCell ref="C57:D57"/>
    <mergeCell ref="U57:Z57"/>
    <mergeCell ref="C58:D58"/>
    <mergeCell ref="C59:D59"/>
    <mergeCell ref="U59:V59"/>
    <mergeCell ref="W59:X59"/>
    <mergeCell ref="Y59:Z59"/>
    <mergeCell ref="C54:D54"/>
    <mergeCell ref="U54:V54"/>
    <mergeCell ref="W54:X54"/>
    <mergeCell ref="Y54:Z54"/>
    <mergeCell ref="C55:D55"/>
    <mergeCell ref="U55:V55"/>
    <mergeCell ref="W55:X55"/>
    <mergeCell ref="Y55:Z55"/>
    <mergeCell ref="C52:D52"/>
    <mergeCell ref="U52:V52"/>
    <mergeCell ref="W52:X52"/>
    <mergeCell ref="Y52:Z52"/>
    <mergeCell ref="C53:D53"/>
    <mergeCell ref="U53:V53"/>
    <mergeCell ref="W53:X53"/>
    <mergeCell ref="Y53:Z53"/>
    <mergeCell ref="C50:D50"/>
    <mergeCell ref="U50:V50"/>
    <mergeCell ref="W50:X50"/>
    <mergeCell ref="Y50:Z50"/>
    <mergeCell ref="C51:D51"/>
    <mergeCell ref="U51:V51"/>
    <mergeCell ref="W51:X51"/>
    <mergeCell ref="Y51:Z51"/>
    <mergeCell ref="R48:T48"/>
    <mergeCell ref="U48:Z48"/>
    <mergeCell ref="E49:F49"/>
    <mergeCell ref="U49:V49"/>
    <mergeCell ref="W49:X49"/>
    <mergeCell ref="Y49:Z49"/>
    <mergeCell ref="A47:A49"/>
    <mergeCell ref="B47:B49"/>
    <mergeCell ref="C47:D47"/>
    <mergeCell ref="E47:F47"/>
    <mergeCell ref="G47:G49"/>
    <mergeCell ref="H47:H49"/>
    <mergeCell ref="O43:Q43"/>
    <mergeCell ref="R43:T43"/>
    <mergeCell ref="U43:W43"/>
    <mergeCell ref="K47:N47"/>
    <mergeCell ref="O47:T47"/>
    <mergeCell ref="U47:Z47"/>
    <mergeCell ref="C48:C49"/>
    <mergeCell ref="D48:D49"/>
    <mergeCell ref="K48:K49"/>
    <mergeCell ref="L48:L49"/>
    <mergeCell ref="M48:M49"/>
    <mergeCell ref="N48:N49"/>
    <mergeCell ref="O48:Q48"/>
    <mergeCell ref="X43:Z43"/>
    <mergeCell ref="O44:Q44"/>
    <mergeCell ref="R44:T44"/>
    <mergeCell ref="U44:W44"/>
    <mergeCell ref="X44:Z44"/>
    <mergeCell ref="V40:V41"/>
    <mergeCell ref="W40:W41"/>
    <mergeCell ref="X40:X41"/>
    <mergeCell ref="Y40:Y41"/>
    <mergeCell ref="Z40:Z41"/>
    <mergeCell ref="O42:Q42"/>
    <mergeCell ref="R42:T42"/>
    <mergeCell ref="U42:W42"/>
    <mergeCell ref="X42:Z42"/>
    <mergeCell ref="P40:P41"/>
    <mergeCell ref="Q40:Q41"/>
    <mergeCell ref="R40:R41"/>
    <mergeCell ref="S40:S41"/>
    <mergeCell ref="T40:T41"/>
    <mergeCell ref="U40:U41"/>
    <mergeCell ref="G40:G41"/>
    <mergeCell ref="K40:K41"/>
    <mergeCell ref="L40:L41"/>
    <mergeCell ref="M40:M41"/>
    <mergeCell ref="N40:N41"/>
    <mergeCell ref="O40:O41"/>
    <mergeCell ref="A35:A38"/>
    <mergeCell ref="B35:B38"/>
    <mergeCell ref="A40:A41"/>
    <mergeCell ref="B40:B41"/>
    <mergeCell ref="C40:C41"/>
    <mergeCell ref="D40:D41"/>
    <mergeCell ref="X6:Z6"/>
    <mergeCell ref="A28:A31"/>
    <mergeCell ref="B28:B31"/>
    <mergeCell ref="C28:C31"/>
    <mergeCell ref="D28:D31"/>
    <mergeCell ref="G28:G31"/>
    <mergeCell ref="T16:T17"/>
    <mergeCell ref="U16:U17"/>
    <mergeCell ref="V16:V17"/>
    <mergeCell ref="W16:W17"/>
    <mergeCell ref="N16:N17"/>
    <mergeCell ref="O16:O17"/>
    <mergeCell ref="P16:P17"/>
    <mergeCell ref="Q16:Q17"/>
    <mergeCell ref="R16:R17"/>
    <mergeCell ref="S16:S17"/>
    <mergeCell ref="A16:A17"/>
    <mergeCell ref="B16:B17"/>
    <mergeCell ref="C16:C17"/>
    <mergeCell ref="D16:D17"/>
    <mergeCell ref="G16:G17"/>
    <mergeCell ref="K16:K17"/>
    <mergeCell ref="L16:L17"/>
    <mergeCell ref="M16:M17"/>
    <mergeCell ref="E7:F7"/>
    <mergeCell ref="Z16:Z17"/>
    <mergeCell ref="X16:X17"/>
    <mergeCell ref="Y16:Y17"/>
    <mergeCell ref="A2:Z2"/>
    <mergeCell ref="A3:Z3"/>
    <mergeCell ref="A5:A7"/>
    <mergeCell ref="B5:B7"/>
    <mergeCell ref="C5:D5"/>
    <mergeCell ref="E5:F5"/>
    <mergeCell ref="G5:G7"/>
    <mergeCell ref="H5:H7"/>
    <mergeCell ref="K5:N5"/>
    <mergeCell ref="O5:T5"/>
    <mergeCell ref="U5:Z5"/>
    <mergeCell ref="C6:C7"/>
    <mergeCell ref="D6:D7"/>
    <mergeCell ref="K6:K7"/>
    <mergeCell ref="L6:L7"/>
    <mergeCell ref="M6:M7"/>
    <mergeCell ref="N6:N7"/>
    <mergeCell ref="O6:Q6"/>
    <mergeCell ref="R6:T6"/>
    <mergeCell ref="U6:W6"/>
  </mergeCells>
  <printOptions horizontalCentered="1"/>
  <pageMargins left="0.19685039370078741" right="0.19685039370078741" top="0.39370078740157483" bottom="0.39370078740157483" header="0" footer="0"/>
  <pageSetup paperSize="9" scale="66" orientation="landscape" r:id="rId1"/>
  <rowBreaks count="1" manualBreakCount="1">
    <brk id="4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Wersja</vt:lpstr>
      <vt:lpstr>'II Wersja'!Obszar_wydruku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Zbierzchowska</dc:creator>
  <cp:lastModifiedBy>Małgorzata Kwidzińska</cp:lastModifiedBy>
  <cp:lastPrinted>2021-06-24T06:59:34Z</cp:lastPrinted>
  <dcterms:created xsi:type="dcterms:W3CDTF">2021-01-09T20:15:57Z</dcterms:created>
  <dcterms:modified xsi:type="dcterms:W3CDTF">2021-06-24T07:02:36Z</dcterms:modified>
</cp:coreProperties>
</file>