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\Desktop\Instytutowe\RADA WYDZIA¥U NAUK SPO¥ECZNYCH\"/>
    </mc:Choice>
  </mc:AlternateContent>
  <xr:revisionPtr revIDLastSave="0" documentId="8_{C9D4B85C-658E-4143-8665-65F6D7F4CB3D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PSpec M-5 MGR ST" sheetId="1" r:id="rId1"/>
    <sheet name="Arkusz1" sheetId="2" r:id="rId2"/>
    <sheet name="Arkusz2" sheetId="3" r:id="rId3"/>
  </sheets>
  <definedNames>
    <definedName name="_xlnm.Print_Area" localSheetId="0">'PSpec M-5 MGR ST'!$A$1:$AI$245</definedName>
    <definedName name="Print_Area_0" localSheetId="0">'PSpec M-5 MGR ST'!$A$1:$AB$250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82" i="1" l="1"/>
  <c r="X82" i="1"/>
  <c r="AH241" i="1"/>
  <c r="AH240" i="1"/>
  <c r="AH239" i="1"/>
  <c r="AF241" i="1"/>
  <c r="AF240" i="1"/>
  <c r="AF239" i="1"/>
  <c r="AD241" i="1"/>
  <c r="AD240" i="1"/>
  <c r="AD239" i="1"/>
  <c r="AB241" i="1"/>
  <c r="AB240" i="1"/>
  <c r="AB239" i="1"/>
  <c r="R241" i="1"/>
  <c r="R240" i="1"/>
  <c r="P241" i="1"/>
  <c r="P240" i="1"/>
  <c r="Z241" i="1"/>
  <c r="Z240" i="1"/>
  <c r="Z239" i="1"/>
  <c r="X241" i="1"/>
  <c r="X240" i="1"/>
  <c r="X239" i="1"/>
  <c r="V241" i="1"/>
  <c r="V240" i="1"/>
  <c r="V239" i="1"/>
  <c r="T241" i="1"/>
  <c r="T240" i="1"/>
  <c r="T239" i="1"/>
  <c r="R239" i="1"/>
  <c r="P239" i="1"/>
  <c r="D241" i="1"/>
  <c r="C241" i="1"/>
  <c r="D240" i="1"/>
  <c r="C240" i="1"/>
  <c r="D239" i="1"/>
  <c r="C239" i="1"/>
  <c r="V82" i="1" l="1"/>
  <c r="V224" i="1" s="1"/>
  <c r="V236" i="1" s="1"/>
  <c r="T82" i="1"/>
  <c r="T224" i="1" s="1"/>
  <c r="R82" i="1"/>
  <c r="R224" i="1" s="1"/>
  <c r="P82" i="1"/>
  <c r="Z224" i="1"/>
  <c r="AF219" i="1"/>
  <c r="AD219" i="1"/>
  <c r="AF178" i="1"/>
  <c r="AD178" i="1"/>
  <c r="AF129" i="1"/>
  <c r="AD129" i="1"/>
  <c r="AB129" i="1"/>
  <c r="X224" i="1"/>
  <c r="X234" i="1" s="1"/>
  <c r="AF82" i="1"/>
  <c r="AD82" i="1"/>
  <c r="AB82" i="1"/>
  <c r="AH82" i="1"/>
  <c r="G80" i="1"/>
  <c r="T236" i="1" l="1"/>
  <c r="T238" i="1"/>
  <c r="T234" i="1"/>
  <c r="R234" i="1"/>
  <c r="R238" i="1"/>
  <c r="R236" i="1"/>
  <c r="Z236" i="1"/>
  <c r="Z238" i="1"/>
  <c r="Z234" i="1"/>
  <c r="X238" i="1"/>
  <c r="X236" i="1"/>
  <c r="V234" i="1"/>
  <c r="V238" i="1"/>
  <c r="AH219" i="1"/>
  <c r="AB219" i="1"/>
  <c r="AH178" i="1"/>
  <c r="AB178" i="1"/>
  <c r="AH129" i="1"/>
  <c r="AF128" i="1"/>
  <c r="E128" i="1" l="1"/>
  <c r="AH218" i="1" l="1"/>
  <c r="AF218" i="1"/>
  <c r="AD218" i="1"/>
  <c r="AB218" i="1"/>
  <c r="Z218" i="1"/>
  <c r="X218" i="1"/>
  <c r="V218" i="1"/>
  <c r="T218" i="1"/>
  <c r="R218" i="1"/>
  <c r="P218" i="1"/>
  <c r="N218" i="1"/>
  <c r="N229" i="1" s="1"/>
  <c r="M218" i="1"/>
  <c r="M229" i="1" s="1"/>
  <c r="L218" i="1"/>
  <c r="L229" i="1" s="1"/>
  <c r="K218" i="1"/>
  <c r="K229" i="1" s="1"/>
  <c r="I218" i="1"/>
  <c r="I229" i="1" s="1"/>
  <c r="G219" i="1"/>
  <c r="G178" i="1"/>
  <c r="AB128" i="1"/>
  <c r="O67" i="1"/>
  <c r="H21" i="1" l="1"/>
  <c r="E21" i="1"/>
  <c r="AH230" i="1"/>
  <c r="AF230" i="1"/>
  <c r="AD230" i="1"/>
  <c r="AB230" i="1"/>
  <c r="Z230" i="1"/>
  <c r="X230" i="1"/>
  <c r="V230" i="1"/>
  <c r="T230" i="1"/>
  <c r="R230" i="1"/>
  <c r="P230" i="1"/>
  <c r="AH228" i="1"/>
  <c r="AF228" i="1"/>
  <c r="AD228" i="1"/>
  <c r="AB228" i="1"/>
  <c r="Z228" i="1"/>
  <c r="X228" i="1"/>
  <c r="V228" i="1"/>
  <c r="T228" i="1"/>
  <c r="R228" i="1"/>
  <c r="P228" i="1"/>
  <c r="AH226" i="1"/>
  <c r="AF226" i="1"/>
  <c r="AD226" i="1"/>
  <c r="AB226" i="1"/>
  <c r="Z226" i="1"/>
  <c r="X226" i="1"/>
  <c r="V226" i="1"/>
  <c r="T226" i="1"/>
  <c r="R226" i="1"/>
  <c r="P226" i="1"/>
  <c r="P224" i="1"/>
  <c r="AB224" i="1"/>
  <c r="G129" i="1"/>
  <c r="G226" i="1" s="1"/>
  <c r="G232" i="1"/>
  <c r="F5" i="2" s="1"/>
  <c r="E231" i="1"/>
  <c r="E4" i="2" s="1"/>
  <c r="G230" i="1"/>
  <c r="F21" i="2"/>
  <c r="AG20" i="2"/>
  <c r="Y20" i="2"/>
  <c r="E20" i="2"/>
  <c r="AG19" i="2"/>
  <c r="AE19" i="2"/>
  <c r="AC19" i="2"/>
  <c r="AA19" i="2"/>
  <c r="Y19" i="2"/>
  <c r="W19" i="2"/>
  <c r="U19" i="2"/>
  <c r="S19" i="2"/>
  <c r="F19" i="2"/>
  <c r="AG18" i="2"/>
  <c r="AE18" i="2"/>
  <c r="AC18" i="2"/>
  <c r="AA18" i="2"/>
  <c r="Y18" i="2"/>
  <c r="W18" i="2"/>
  <c r="U18" i="2"/>
  <c r="S18" i="2"/>
  <c r="E18" i="2"/>
  <c r="AE17" i="2"/>
  <c r="AC17" i="2"/>
  <c r="AA17" i="2"/>
  <c r="W17" i="2"/>
  <c r="U17" i="2"/>
  <c r="S17" i="2"/>
  <c r="F17" i="2"/>
  <c r="E16" i="2"/>
  <c r="AG15" i="2"/>
  <c r="AE15" i="2"/>
  <c r="AE23" i="2" s="1"/>
  <c r="AC15" i="2"/>
  <c r="AA15" i="2"/>
  <c r="Y15" i="2"/>
  <c r="W15" i="2"/>
  <c r="U15" i="2"/>
  <c r="S15" i="2"/>
  <c r="Q15" i="2"/>
  <c r="Q23" i="2" s="1"/>
  <c r="O15" i="2"/>
  <c r="O23" i="2" s="1"/>
  <c r="F15" i="2"/>
  <c r="AG14" i="2"/>
  <c r="AE14" i="2"/>
  <c r="AC14" i="2"/>
  <c r="AA14" i="2"/>
  <c r="Y14" i="2"/>
  <c r="W14" i="2"/>
  <c r="U14" i="2"/>
  <c r="S14" i="2"/>
  <c r="Q14" i="2"/>
  <c r="Q22" i="2" s="1"/>
  <c r="O14" i="2"/>
  <c r="O22" i="2" s="1"/>
  <c r="E14" i="2"/>
  <c r="F9" i="2"/>
  <c r="AG8" i="2"/>
  <c r="AG17" i="2" s="1"/>
  <c r="Y8" i="2"/>
  <c r="Y17" i="2" s="1"/>
  <c r="E8" i="2"/>
  <c r="AG7" i="2"/>
  <c r="AG16" i="2" s="1"/>
  <c r="AE7" i="2"/>
  <c r="AE16" i="2" s="1"/>
  <c r="AC7" i="2"/>
  <c r="AC16" i="2" s="1"/>
  <c r="AA7" i="2"/>
  <c r="AA16" i="2" s="1"/>
  <c r="Y7" i="2"/>
  <c r="Y16" i="2" s="1"/>
  <c r="W7" i="2"/>
  <c r="W16" i="2" s="1"/>
  <c r="U7" i="2"/>
  <c r="U16" i="2" s="1"/>
  <c r="S7" i="2"/>
  <c r="S16" i="2" s="1"/>
  <c r="F7" i="2"/>
  <c r="AG6" i="2"/>
  <c r="AE6" i="2"/>
  <c r="AC6" i="2"/>
  <c r="AA6" i="2"/>
  <c r="Y6" i="2"/>
  <c r="W6" i="2"/>
  <c r="U6" i="2"/>
  <c r="S6" i="2"/>
  <c r="E6" i="2"/>
  <c r="AG3" i="2"/>
  <c r="AE3" i="2"/>
  <c r="AC3" i="2"/>
  <c r="AA3" i="2"/>
  <c r="Y3" i="2"/>
  <c r="W3" i="2"/>
  <c r="U3" i="2"/>
  <c r="S3" i="2"/>
  <c r="Q3" i="2"/>
  <c r="Q11" i="2" s="1"/>
  <c r="O3" i="2"/>
  <c r="O11" i="2" s="1"/>
  <c r="F3" i="2"/>
  <c r="AG2" i="2"/>
  <c r="AE2" i="2"/>
  <c r="AC2" i="2"/>
  <c r="AA2" i="2"/>
  <c r="Y2" i="2"/>
  <c r="W2" i="2"/>
  <c r="U2" i="2"/>
  <c r="S2" i="2"/>
  <c r="Q2" i="2"/>
  <c r="Q10" i="2" s="1"/>
  <c r="O2" i="2"/>
  <c r="O10" i="2" s="1"/>
  <c r="E2" i="2"/>
  <c r="R177" i="1"/>
  <c r="R227" i="1" s="1"/>
  <c r="P177" i="1"/>
  <c r="P227" i="1" s="1"/>
  <c r="R229" i="1"/>
  <c r="P229" i="1"/>
  <c r="T229" i="1"/>
  <c r="V229" i="1"/>
  <c r="X229" i="1"/>
  <c r="Z229" i="1"/>
  <c r="AB229" i="1"/>
  <c r="AD229" i="1"/>
  <c r="AH229" i="1"/>
  <c r="AF229" i="1"/>
  <c r="E29" i="1"/>
  <c r="R128" i="1"/>
  <c r="R225" i="1" s="1"/>
  <c r="P128" i="1"/>
  <c r="P225" i="1" s="1"/>
  <c r="AH128" i="1"/>
  <c r="AH225" i="1" s="1"/>
  <c r="AF225" i="1"/>
  <c r="AD128" i="1"/>
  <c r="AD225" i="1" s="1"/>
  <c r="AB225" i="1"/>
  <c r="N177" i="1"/>
  <c r="N227" i="1" s="1"/>
  <c r="H177" i="1"/>
  <c r="H227" i="1" s="1"/>
  <c r="J177" i="1"/>
  <c r="J227" i="1" s="1"/>
  <c r="AH177" i="1"/>
  <c r="AH227" i="1" s="1"/>
  <c r="AF177" i="1"/>
  <c r="AF227" i="1" s="1"/>
  <c r="AD177" i="1"/>
  <c r="AD227" i="1" s="1"/>
  <c r="AB177" i="1"/>
  <c r="AB227" i="1" s="1"/>
  <c r="Z177" i="1"/>
  <c r="Z227" i="1" s="1"/>
  <c r="X177" i="1"/>
  <c r="X227" i="1" s="1"/>
  <c r="V177" i="1"/>
  <c r="V227" i="1" s="1"/>
  <c r="T177" i="1"/>
  <c r="T227" i="1" s="1"/>
  <c r="O177" i="1"/>
  <c r="O227" i="1" s="1"/>
  <c r="M177" i="1"/>
  <c r="M227" i="1" s="1"/>
  <c r="L177" i="1"/>
  <c r="L227" i="1" s="1"/>
  <c r="K177" i="1"/>
  <c r="K227" i="1" s="1"/>
  <c r="I177" i="1"/>
  <c r="I227" i="1" s="1"/>
  <c r="X128" i="1"/>
  <c r="X225" i="1" s="1"/>
  <c r="V128" i="1"/>
  <c r="V225" i="1" s="1"/>
  <c r="Z128" i="1"/>
  <c r="Z225" i="1" s="1"/>
  <c r="T128" i="1"/>
  <c r="T225" i="1" s="1"/>
  <c r="O128" i="1"/>
  <c r="O225" i="1" s="1"/>
  <c r="N128" i="1"/>
  <c r="N225" i="1" s="1"/>
  <c r="M128" i="1"/>
  <c r="M225" i="1" s="1"/>
  <c r="L128" i="1"/>
  <c r="L225" i="1" s="1"/>
  <c r="K128" i="1"/>
  <c r="K225" i="1" s="1"/>
  <c r="J128" i="1"/>
  <c r="J225" i="1" s="1"/>
  <c r="I128" i="1"/>
  <c r="I225" i="1" s="1"/>
  <c r="H128" i="1"/>
  <c r="H225" i="1" s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L74" i="1"/>
  <c r="M74" i="1"/>
  <c r="K74" i="1"/>
  <c r="H74" i="1"/>
  <c r="G74" i="1"/>
  <c r="O29" i="1"/>
  <c r="N21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N67" i="1"/>
  <c r="M67" i="1"/>
  <c r="L67" i="1"/>
  <c r="K67" i="1"/>
  <c r="N56" i="1"/>
  <c r="M56" i="1"/>
  <c r="L56" i="1"/>
  <c r="K56" i="1"/>
  <c r="G67" i="1"/>
  <c r="G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Q29" i="1"/>
  <c r="N29" i="1"/>
  <c r="M29" i="1"/>
  <c r="L29" i="1"/>
  <c r="K29" i="1"/>
  <c r="I29" i="1"/>
  <c r="G29" i="1"/>
  <c r="O21" i="1"/>
  <c r="M21" i="1"/>
  <c r="L21" i="1"/>
  <c r="K21" i="1"/>
  <c r="G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U21" i="1"/>
  <c r="V21" i="1"/>
  <c r="T21" i="1"/>
  <c r="T29" i="1"/>
  <c r="S29" i="1"/>
  <c r="R29" i="1"/>
  <c r="P29" i="1"/>
  <c r="S21" i="1"/>
  <c r="R21" i="1"/>
  <c r="E80" i="1"/>
  <c r="I21" i="1"/>
  <c r="J29" i="1"/>
  <c r="H29" i="1"/>
  <c r="J74" i="1"/>
  <c r="I74" i="1"/>
  <c r="E74" i="1"/>
  <c r="Y158" i="3"/>
  <c r="X158" i="3"/>
  <c r="R158" i="3"/>
  <c r="Q158" i="3"/>
  <c r="P158" i="3"/>
  <c r="I158" i="3"/>
  <c r="H158" i="3"/>
  <c r="G158" i="3"/>
  <c r="F158" i="3"/>
  <c r="E158" i="3"/>
  <c r="Z148" i="3"/>
  <c r="X148" i="3"/>
  <c r="V148" i="3"/>
  <c r="T148" i="3"/>
  <c r="N148" i="3"/>
  <c r="I148" i="3"/>
  <c r="F148" i="3"/>
  <c r="E148" i="3"/>
  <c r="X131" i="3"/>
  <c r="W131" i="3"/>
  <c r="V131" i="3"/>
  <c r="U131" i="3"/>
  <c r="T131" i="3"/>
  <c r="S131" i="3"/>
  <c r="I131" i="3"/>
  <c r="H131" i="3"/>
  <c r="G131" i="3"/>
  <c r="F131" i="3"/>
  <c r="E131" i="3"/>
  <c r="AG5" i="2"/>
  <c r="AE5" i="2"/>
  <c r="AC5" i="2"/>
  <c r="AA5" i="2"/>
  <c r="Y5" i="2"/>
  <c r="W5" i="2"/>
  <c r="U5" i="2"/>
  <c r="S5" i="2"/>
  <c r="AG4" i="2"/>
  <c r="AE4" i="2"/>
  <c r="AC4" i="2"/>
  <c r="AA4" i="2"/>
  <c r="Y4" i="2"/>
  <c r="W4" i="2"/>
  <c r="U4" i="2"/>
  <c r="S4" i="2"/>
  <c r="O218" i="1"/>
  <c r="O229" i="1" s="1"/>
  <c r="J218" i="1"/>
  <c r="J229" i="1" s="1"/>
  <c r="H218" i="1"/>
  <c r="H229" i="1" s="1"/>
  <c r="E218" i="1"/>
  <c r="E229" i="1" s="1"/>
  <c r="E177" i="1"/>
  <c r="E227" i="1" s="1"/>
  <c r="G228" i="1"/>
  <c r="E225" i="1"/>
  <c r="AH224" i="1"/>
  <c r="AF224" i="1"/>
  <c r="AD224" i="1"/>
  <c r="J67" i="1"/>
  <c r="I67" i="1"/>
  <c r="H67" i="1"/>
  <c r="E67" i="1"/>
  <c r="J56" i="1"/>
  <c r="I56" i="1"/>
  <c r="H56" i="1"/>
  <c r="E56" i="1"/>
  <c r="Q21" i="1"/>
  <c r="P21" i="1"/>
  <c r="J21" i="1"/>
  <c r="E22" i="2" l="1"/>
  <c r="AB234" i="1"/>
  <c r="AC22" i="2"/>
  <c r="U22" i="2"/>
  <c r="W23" i="2"/>
  <c r="W22" i="2"/>
  <c r="Y22" i="2"/>
  <c r="AE22" i="2"/>
  <c r="AG22" i="2"/>
  <c r="AG23" i="2"/>
  <c r="S23" i="2"/>
  <c r="AA23" i="2"/>
  <c r="Y23" i="2"/>
  <c r="S22" i="2"/>
  <c r="AA22" i="2"/>
  <c r="F23" i="2"/>
  <c r="U23" i="2"/>
  <c r="AC23" i="2"/>
  <c r="AH234" i="1"/>
  <c r="AD234" i="1"/>
  <c r="AH236" i="1"/>
  <c r="AD238" i="1"/>
  <c r="AF236" i="1"/>
  <c r="AB238" i="1"/>
  <c r="AD236" i="1"/>
  <c r="AH238" i="1"/>
  <c r="AF234" i="1"/>
  <c r="AB236" i="1"/>
  <c r="AF238" i="1"/>
  <c r="P234" i="1"/>
  <c r="P238" i="1"/>
  <c r="P236" i="1"/>
  <c r="H81" i="1"/>
  <c r="H223" i="1" s="1"/>
  <c r="J81" i="1"/>
  <c r="J223" i="1" s="1"/>
  <c r="M81" i="1"/>
  <c r="M223" i="1" s="1"/>
  <c r="Z81" i="1"/>
  <c r="L81" i="1"/>
  <c r="N81" i="1"/>
  <c r="N223" i="1" s="1"/>
  <c r="V81" i="1"/>
  <c r="V237" i="1" s="1"/>
  <c r="K81" i="1"/>
  <c r="R81" i="1"/>
  <c r="AD81" i="1"/>
  <c r="AD223" i="1" s="1"/>
  <c r="P81" i="1"/>
  <c r="I81" i="1"/>
  <c r="I223" i="1" s="1"/>
  <c r="T81" i="1"/>
  <c r="X81" i="1"/>
  <c r="AB81" i="1"/>
  <c r="AB235" i="1" s="1"/>
  <c r="AF81" i="1"/>
  <c r="AF223" i="1" s="1"/>
  <c r="G82" i="1"/>
  <c r="G224" i="1" s="1"/>
  <c r="O81" i="1"/>
  <c r="O223" i="1" s="1"/>
  <c r="AH81" i="1"/>
  <c r="AH223" i="1" s="1"/>
  <c r="E81" i="1"/>
  <c r="S10" i="2"/>
  <c r="AA10" i="2"/>
  <c r="F11" i="2"/>
  <c r="U11" i="2"/>
  <c r="AC11" i="2"/>
  <c r="Y10" i="2"/>
  <c r="AG10" i="2"/>
  <c r="S11" i="2"/>
  <c r="AA11" i="2"/>
  <c r="W10" i="2"/>
  <c r="AE10" i="2"/>
  <c r="E10" i="2"/>
  <c r="U10" i="2"/>
  <c r="AC10" i="2"/>
  <c r="W11" i="2"/>
  <c r="AE11" i="2"/>
  <c r="Y11" i="2"/>
  <c r="AG11" i="2"/>
  <c r="K237" i="1" l="1"/>
  <c r="K223" i="1"/>
  <c r="L237" i="1"/>
  <c r="L223" i="1"/>
  <c r="L235" i="1"/>
  <c r="G234" i="1"/>
  <c r="G236" i="1"/>
  <c r="G238" i="1"/>
  <c r="E233" i="1"/>
  <c r="E223" i="1"/>
  <c r="L233" i="1"/>
  <c r="E235" i="1"/>
  <c r="K233" i="1"/>
  <c r="E237" i="1"/>
  <c r="K235" i="1"/>
  <c r="AF233" i="1"/>
  <c r="O237" i="1"/>
  <c r="O233" i="1"/>
  <c r="O235" i="1"/>
  <c r="AF235" i="1"/>
  <c r="AH235" i="1"/>
  <c r="M235" i="1"/>
  <c r="M233" i="1"/>
  <c r="M237" i="1"/>
  <c r="N233" i="1"/>
  <c r="N235" i="1"/>
  <c r="N237" i="1"/>
  <c r="AB223" i="1"/>
  <c r="AB237" i="1"/>
  <c r="I235" i="1"/>
  <c r="I237" i="1"/>
  <c r="I233" i="1"/>
  <c r="AD237" i="1"/>
  <c r="AH233" i="1"/>
  <c r="AB233" i="1"/>
  <c r="AD233" i="1"/>
  <c r="H235" i="1"/>
  <c r="H237" i="1"/>
  <c r="H233" i="1"/>
  <c r="J237" i="1"/>
  <c r="J233" i="1"/>
  <c r="J235" i="1"/>
  <c r="AH237" i="1"/>
  <c r="AF237" i="1"/>
  <c r="AD235" i="1"/>
  <c r="Z223" i="1"/>
  <c r="Z237" i="1"/>
  <c r="Z235" i="1"/>
  <c r="Z233" i="1"/>
  <c r="V223" i="1"/>
  <c r="V235" i="1"/>
  <c r="V233" i="1"/>
  <c r="R223" i="1"/>
  <c r="R233" i="1"/>
  <c r="R235" i="1"/>
  <c r="R237" i="1"/>
  <c r="P223" i="1"/>
  <c r="P237" i="1"/>
  <c r="P233" i="1"/>
  <c r="P235" i="1"/>
  <c r="T223" i="1"/>
  <c r="T237" i="1"/>
  <c r="T235" i="1"/>
  <c r="T233" i="1"/>
  <c r="X223" i="1"/>
  <c r="X237" i="1"/>
  <c r="X235" i="1"/>
  <c r="X233" i="1"/>
</calcChain>
</file>

<file path=xl/sharedStrings.xml><?xml version="1.0" encoding="utf-8"?>
<sst xmlns="http://schemas.openxmlformats.org/spreadsheetml/2006/main" count="800" uniqueCount="389">
  <si>
    <t>STACJONARNE STUDIA PIĘCIOLETNIE</t>
  </si>
  <si>
    <t>W - wykłady, K - konwersatorium, Ćw A - ćwiczenia audytoryjne, Ćw W - ćw. warsztatowe, Ćw L - ćw. laboratoryjne, L - lektorat, S - seminarium, P - praktyka</t>
  </si>
  <si>
    <t>Moduły obowiązkowe i ograniczonego wyboru</t>
  </si>
  <si>
    <t>Nr modułu standard.</t>
  </si>
  <si>
    <t>Forma zaliczenia</t>
  </si>
  <si>
    <t>Liczba godz.</t>
  </si>
  <si>
    <t>ECTS</t>
  </si>
  <si>
    <t>Forma zajęć</t>
  </si>
  <si>
    <t>Sem. zim</t>
  </si>
  <si>
    <t>Sem. letni</t>
  </si>
  <si>
    <t>W</t>
  </si>
  <si>
    <t>K</t>
  </si>
  <si>
    <t>Ćw</t>
  </si>
  <si>
    <t>L</t>
  </si>
  <si>
    <t>S</t>
  </si>
  <si>
    <t>P</t>
  </si>
  <si>
    <t>sem. I</t>
  </si>
  <si>
    <t>sem. II</t>
  </si>
  <si>
    <t>sem. III</t>
  </si>
  <si>
    <t>sem. IV</t>
  </si>
  <si>
    <t>sem. V</t>
  </si>
  <si>
    <t>sem. VI</t>
  </si>
  <si>
    <t>sem. VII</t>
  </si>
  <si>
    <t>sem. VIII</t>
  </si>
  <si>
    <t>sem. IX</t>
  </si>
  <si>
    <t>sem. X</t>
  </si>
  <si>
    <t>A</t>
  </si>
  <si>
    <t>W/K</t>
  </si>
  <si>
    <t>o/ow1</t>
  </si>
  <si>
    <t xml:space="preserve">Nurty współczesnej filozofii </t>
  </si>
  <si>
    <t>o1.2</t>
  </si>
  <si>
    <t xml:space="preserve">Nurty współczesnej socjologii </t>
  </si>
  <si>
    <t xml:space="preserve">Psychologia społeczna </t>
  </si>
  <si>
    <t>o1.3</t>
  </si>
  <si>
    <t>Biomedyczne podstawy rozwoju</t>
  </si>
  <si>
    <t>o1.4</t>
  </si>
  <si>
    <t>Przedmioty kształcenia ogólnego do wyboru</t>
  </si>
  <si>
    <t>o1.5</t>
  </si>
  <si>
    <t>Język obcy</t>
  </si>
  <si>
    <t>o1.6</t>
  </si>
  <si>
    <t>Wychowanie fizyczne</t>
  </si>
  <si>
    <t>o1.7</t>
  </si>
  <si>
    <t>o2</t>
  </si>
  <si>
    <t>Psychologia rozwojowa</t>
  </si>
  <si>
    <t>o2.1</t>
  </si>
  <si>
    <t>Historia wychowania</t>
  </si>
  <si>
    <t>o2.5</t>
  </si>
  <si>
    <t>Wprowadzenie do pedagogiki</t>
  </si>
  <si>
    <t>Paradygmaty dydaktyki</t>
  </si>
  <si>
    <t>Psychologiczne podstawy kształcenia i wychowania</t>
  </si>
  <si>
    <t>PRAKTYKA</t>
  </si>
  <si>
    <t>o3</t>
  </si>
  <si>
    <t>Pedagogika specjalna jako system teoretyczny w procesie przemian</t>
  </si>
  <si>
    <t xml:space="preserve">Nowe ruchy społeczne i aktywizm osób z niepełnosprawością </t>
  </si>
  <si>
    <t>Rodzina a niepełnosprawność</t>
  </si>
  <si>
    <t>Historia kształcenia specjalnego</t>
  </si>
  <si>
    <t xml:space="preserve">Praca z uczniem z chorobą przewlekłą </t>
  </si>
  <si>
    <t>Psychologia kliniczna z elementami psychiatrii i psychopatologii</t>
  </si>
  <si>
    <t>Praca z uczniem z trudnościami w uczeniu się</t>
  </si>
  <si>
    <t>Praca z uczniem wybitnie zdolnym</t>
  </si>
  <si>
    <t xml:space="preserve">Surdopedagogika </t>
  </si>
  <si>
    <t>Podstawy języka migowego</t>
  </si>
  <si>
    <t xml:space="preserve">Tyflopedagogika  </t>
  </si>
  <si>
    <t xml:space="preserve">Podstawy pisma punktowego brajla </t>
  </si>
  <si>
    <t xml:space="preserve">Dorosłość osoby z niepełnosprawnością </t>
  </si>
  <si>
    <t>Wsparcie w pracy i doradztwo zawodowe dla osób z niepełnosprawnością</t>
  </si>
  <si>
    <t xml:space="preserve">Diagnoza w pracy pedagoga specjalnego </t>
  </si>
  <si>
    <t xml:space="preserve">Pedeutologia w pedagogice specjalnej </t>
  </si>
  <si>
    <t>o4</t>
  </si>
  <si>
    <t xml:space="preserve">Koncepcje i organizacja edukacji włączającej </t>
  </si>
  <si>
    <t xml:space="preserve">„Szkoła dla wszystkich” - wychowanie w edukacji włączającej </t>
  </si>
  <si>
    <t xml:space="preserve">Metodyka kształcenia w grupach zróżnicowanych na etapie wczesnej edukacji </t>
  </si>
  <si>
    <t xml:space="preserve">Metodyka kształcenia w grupach zróżnicowanych w klasach starszych szkoły podstawowej i w szkole ponadpodstawowej  </t>
  </si>
  <si>
    <t xml:space="preserve">Kształtowania kompetencji społecznych i relacji uczniów w edukacji włączającej </t>
  </si>
  <si>
    <t>Profilaktyka przemocy w szkole i socjoterapia</t>
  </si>
  <si>
    <t>o6</t>
  </si>
  <si>
    <t>Emisja głosu</t>
  </si>
  <si>
    <t>Pierwsza pomoc przedmedyczna</t>
  </si>
  <si>
    <t xml:space="preserve">Trening umiejętności interpersonalnych  </t>
  </si>
  <si>
    <t>o7</t>
  </si>
  <si>
    <t>Liczba obowiązkowych egzaminów</t>
  </si>
  <si>
    <t>Metodologia badań społecznych</t>
  </si>
  <si>
    <t>Seminarium magisterskie</t>
  </si>
  <si>
    <t>Strategia badań ilościowych (ze statystyką)</t>
  </si>
  <si>
    <t>Strategia badań jakościowych</t>
  </si>
  <si>
    <t>Suma godzin z modułów 1,2,3,4, 6,7</t>
  </si>
  <si>
    <t>Suma punktów z modułów 1,2,3,4, 6,7</t>
  </si>
  <si>
    <t>5.  Moduły specjalnościowe*</t>
  </si>
  <si>
    <t>Niepełnosprawność intelektualna – wybrane zagadnienia</t>
  </si>
  <si>
    <t xml:space="preserve">Wczesna interwencja i wczesne wspomaganie rozwoju dziecka z niepełnosprawnością intelektualną </t>
  </si>
  <si>
    <t>Projektowanie pracy z uczniem z niepełnosprawnością intelektualną</t>
  </si>
  <si>
    <t>Metodyka nauczania i wychowania uczniów z niepełnosprawnością intelektualną w stopniu umiarkowanym i znacznym</t>
  </si>
  <si>
    <t xml:space="preserve">Metodyka pracy z osobami z niepełnosprawnością intelektualną w stopniu głębokim i z niepełnosprawnością sprzężoną </t>
  </si>
  <si>
    <t>Praca z rodziną osoby z niepełnosprawnością intelektualną</t>
  </si>
  <si>
    <t>Asertywność, selfadwokatura i empowerment osób z niepełnosprawnością intelektualną</t>
  </si>
  <si>
    <t xml:space="preserve">Muzykoterapia </t>
  </si>
  <si>
    <t xml:space="preserve">Komunikajca alternatywna i wspomagająca </t>
  </si>
  <si>
    <t>Suma godzin z modułu 5.1</t>
  </si>
  <si>
    <t>Suma punktów z modułu 5.1</t>
  </si>
  <si>
    <t>rok I                              2014/15</t>
  </si>
  <si>
    <t>rok II                      2015/16</t>
  </si>
  <si>
    <t>rok III                         2016/17</t>
  </si>
  <si>
    <t>Zagrożenia rozwojowe wczesnego dzieciństwa</t>
  </si>
  <si>
    <t>Diagnoza małego dziecka z zaburzeniami rozwoju</t>
  </si>
  <si>
    <t>Praca z rodziną małego dziecka z zaburzeniami rozwoju</t>
  </si>
  <si>
    <t>Typowe i problemowe zachowania seksualne w okresie dzieciństwa</t>
  </si>
  <si>
    <t xml:space="preserve">Wspomaganie rozwoju dziecka urodzonego przedwcześnie </t>
  </si>
  <si>
    <t>Wspieranie rozwoju ruchowego i terapia odruchów</t>
  </si>
  <si>
    <t>Wczesna terapia logopedyczna</t>
  </si>
  <si>
    <t xml:space="preserve">Wczesna terapia pedagogiczna </t>
  </si>
  <si>
    <t xml:space="preserve">Wspieranie funkcji sensorycznych </t>
  </si>
  <si>
    <t xml:space="preserve">Wspomaganie kompetencji społecznych małego dziecka </t>
  </si>
  <si>
    <t xml:space="preserve">Wspomaganie kompetencji poznawczych małego dziecka </t>
  </si>
  <si>
    <t>Terapia małego dziecka ze złożoną niepełnosprawnością</t>
  </si>
  <si>
    <t>Projektowanie pracy edukacyjno-terapeutycznej we wczesnym wspomaganiu rozwoju</t>
  </si>
  <si>
    <t xml:space="preserve">Komunikacja alternatywna i wspomagająca </t>
  </si>
  <si>
    <t xml:space="preserve">Wspomaganie rozwoju zabawy małego dziecka </t>
  </si>
  <si>
    <t>Suma godzin z modułu 5.2</t>
  </si>
  <si>
    <t>Suma punktów z modułu 5.2</t>
  </si>
  <si>
    <t>Zaburzenia ze spektrum autyzmu - wybrane zagadnienia</t>
  </si>
  <si>
    <t xml:space="preserve">Wprowadzenie do terapii behawioralnej </t>
  </si>
  <si>
    <t xml:space="preserve">Diagnoza i ocena funkcjonowania osób ze spektrum autyzmu </t>
  </si>
  <si>
    <t xml:space="preserve">Wczesne wspomaganie rozwoju dziecka ze spektrum autyzmu </t>
  </si>
  <si>
    <t>Metodyka nauczania i wychowania uczniów ze spektrum autyzmu</t>
  </si>
  <si>
    <t xml:space="preserve">Metody wspomagające rozwój osób ze spektrum autyzmu </t>
  </si>
  <si>
    <t>Projektowanie pracy z uczniem ze spektrum autyzmu</t>
  </si>
  <si>
    <t xml:space="preserve">Praca z osobą dorosłą ze spektrum autyzmu </t>
  </si>
  <si>
    <t xml:space="preserve">Zachowania trudne - analiza i terapia </t>
  </si>
  <si>
    <t>Seksualność osób ze spektrum autyzmu</t>
  </si>
  <si>
    <t>Praca z rodziną osoby ze spektrum autyzmu</t>
  </si>
  <si>
    <t xml:space="preserve">Wspomaganie rozwoju społecznego osób z e spektrum autyzmu </t>
  </si>
  <si>
    <t xml:space="preserve">Metodyka terapii zajęciowej </t>
  </si>
  <si>
    <t xml:space="preserve">Komunikacja alternatywna i wspomagająca  </t>
  </si>
  <si>
    <t>Suma godzin z modułu 5.3.</t>
  </si>
  <si>
    <t>Suma punktów z modułu 5.3.</t>
  </si>
  <si>
    <t>Liczba godzin z przedmiotów obowiązkowych i ograniczonego wyboru</t>
  </si>
  <si>
    <t>Liczba punktów ECTS z przedmiotów obowiązkowych i ograniczonego wyboru</t>
  </si>
  <si>
    <t>Liczba godzin z przedmiotów do wyboru</t>
  </si>
  <si>
    <t>Liczba punktów ECTS z przedmiotów do wyboru</t>
  </si>
  <si>
    <t>Liczba godzin z praktyk</t>
  </si>
  <si>
    <t>Liczba punktów ECTS z praktyk</t>
  </si>
  <si>
    <t>Liczba godzin z przedmiotów fakultatywnych</t>
  </si>
  <si>
    <t>Liczba punktów ECTS z przedmiotów fakultatywnych</t>
  </si>
  <si>
    <t>Razem liczba godzin:</t>
  </si>
  <si>
    <t>Razem liczba punktów ECTS:</t>
  </si>
  <si>
    <t>Suma punktów ECTS za przedmioty do wyboru wynosi 30%</t>
  </si>
  <si>
    <t>D 1.  Rehabilitacja i edukacja osób z niepełnosprawnością intelektualną z surdopedagogiką</t>
  </si>
  <si>
    <t>Podstawy kształcenia osób z niepełnosprawnością intelektualną</t>
  </si>
  <si>
    <t>Podstawy kształcenia specjalnego</t>
  </si>
  <si>
    <t>E</t>
  </si>
  <si>
    <t>Metodyka nauczania i wychowania osób z lekką niepełnosprawnością intelektualną</t>
  </si>
  <si>
    <t>Zo</t>
  </si>
  <si>
    <t>Metodyka nauczania i wychowania osób z głębszą niepełnosprawnością intelektualną</t>
  </si>
  <si>
    <t>Pedagogika wczesnoszkolna</t>
  </si>
  <si>
    <t>Komunikacja alternatywna i wspomagająca</t>
  </si>
  <si>
    <t>2Zo</t>
  </si>
  <si>
    <t>Metodyka nauczania i wychowania integracyjnego</t>
  </si>
  <si>
    <t>Metody wczesnej interwencji i stymulacji rozwoju</t>
  </si>
  <si>
    <t>Nowe media w rewalidacji</t>
  </si>
  <si>
    <t>4E2Zo</t>
  </si>
  <si>
    <t>1E1Zo</t>
  </si>
  <si>
    <t>Moduł przygotowania surdopedagoga</t>
  </si>
  <si>
    <t>Metodyka nauczania osób z niepełnosprawnościa słuchu</t>
  </si>
  <si>
    <t>E, Zo</t>
  </si>
  <si>
    <t>3 i 4</t>
  </si>
  <si>
    <t>Język migowy</t>
  </si>
  <si>
    <t>3 i 3</t>
  </si>
  <si>
    <t>Wychowanie słuchowe</t>
  </si>
  <si>
    <t>Alternatywne metody komunikacji z osobą niesłyszącą</t>
  </si>
  <si>
    <t>Surdologopedia</t>
  </si>
  <si>
    <t>Diagnoza pedagogicna osób z niepełnosprawnością słuchu</t>
  </si>
  <si>
    <t>2 i 2</t>
  </si>
  <si>
    <t>Pedagogika osób z niesłyszących z niepełnosprawnościami sprzężonymi</t>
  </si>
  <si>
    <t>Psychospołeczne funkcjonowanie osób z niepełnosprawnością słuchu</t>
  </si>
  <si>
    <t>E:  Praktyki</t>
  </si>
  <si>
    <t>Wprowadzenie do praktyki specjalnościowej</t>
  </si>
  <si>
    <t>Z</t>
  </si>
  <si>
    <t>Praktyka pedagogiczna 1</t>
  </si>
  <si>
    <t>Praktyka pedagogiczna 2</t>
  </si>
  <si>
    <t>Praktyka pedagogiczna 3</t>
  </si>
  <si>
    <t>2Z</t>
  </si>
  <si>
    <t>3Z</t>
  </si>
  <si>
    <t>F: Grupa przedmiotów dodatkowych</t>
  </si>
  <si>
    <t>Język obcy (przedmiot ograniczonego wyboru)</t>
  </si>
  <si>
    <t>Edukacyjne zastosowanie komputerów</t>
  </si>
  <si>
    <t>Wychowanie fizyczne (przedmiot ograniczonego wyboru)</t>
  </si>
  <si>
    <t>Etyka zawodu pedagoga</t>
  </si>
  <si>
    <t>Znaczenie uregulowań prawnych w pracy pedagoga</t>
  </si>
  <si>
    <t>Podstawy edukacji seksualnej</t>
  </si>
  <si>
    <t>3Z1Zo</t>
  </si>
  <si>
    <t>1E1Z4Zo</t>
  </si>
  <si>
    <t>G: Grupa przedmiotów fakultatywnych**</t>
  </si>
  <si>
    <t>3Zo</t>
  </si>
  <si>
    <t>Liczba godzin</t>
  </si>
  <si>
    <t xml:space="preserve">Seksualność osób z niepełnosprawnością intelektualną  </t>
  </si>
  <si>
    <t>Pedagogika osób z niepełnosprawnością intelektualną</t>
  </si>
  <si>
    <t xml:space="preserve">5.1.Specjalność edukacja i rehabilitacja osób z niepełnosprawnością intelektualną 760 </t>
  </si>
  <si>
    <t>Razem liczba punktów ECTS: (dla 5.2.)</t>
  </si>
  <si>
    <t>Razem liczba punktów ECTS: (dla 5.3.)</t>
  </si>
  <si>
    <t>Razem liczba punktów ECTS: (dla 5.1.)</t>
  </si>
  <si>
    <t>Filozoficzne i socjologiczne podstawy edukacji</t>
  </si>
  <si>
    <t>Antropologia kulturowa</t>
  </si>
  <si>
    <t>Rozwój psychoseksualny człowieka z niepełnosprawnością</t>
  </si>
  <si>
    <t xml:space="preserve">Wykorzystywanie edukacyjnych platform interaktywnych </t>
  </si>
  <si>
    <t>PODSUMOWANIE</t>
  </si>
  <si>
    <t>o1.1</t>
  </si>
  <si>
    <t>o1.8</t>
  </si>
  <si>
    <t>o1.9</t>
  </si>
  <si>
    <t>o2.2</t>
  </si>
  <si>
    <t>o2.3</t>
  </si>
  <si>
    <t>o2.4</t>
  </si>
  <si>
    <t>o2.6</t>
  </si>
  <si>
    <t>Liczba godzin z przedmiotów do wyboru (z praktyką) (5.1.)</t>
  </si>
  <si>
    <t>Liczba punktów ECTS z przedmiotów do wyboru (z praktyką) (5.1.)</t>
  </si>
  <si>
    <t>Liczba godzin z przedmiotów do wyboru (z praktyką) (5.2.)</t>
  </si>
  <si>
    <t>Liczba punktów ECTS z przedmiotów do wyboru (z praktyką) (5.2.)</t>
  </si>
  <si>
    <t>Liczba godzin z przedmiotów do wyboru (z praktyką) (5.3.)</t>
  </si>
  <si>
    <t xml:space="preserve">Liczba punktów ECTS z przedmiotów do wyboru (z praktyką) (5.3.) </t>
  </si>
  <si>
    <t>o6.1</t>
  </si>
  <si>
    <t>o6.2</t>
  </si>
  <si>
    <t>o6.3</t>
  </si>
  <si>
    <t>o6.4</t>
  </si>
  <si>
    <t>o6.5</t>
  </si>
  <si>
    <t>o7.1</t>
  </si>
  <si>
    <t>o7.2</t>
  </si>
  <si>
    <t>o7.3</t>
  </si>
  <si>
    <t>o7.4</t>
  </si>
  <si>
    <t>Moduły specjalnościowe do wyboru od IV roku: 5.1. Edukacja i rehabilitacja osób z niepełnosprawnością intelektualną; 5.2.Wczesne wspomaganie rozwoju; 5.3.Edukacja i terapia uczniów ze spektrum autyzmu</t>
  </si>
  <si>
    <t>Metody wspomagające rozwój dziecka z niepełnosprawnością intelektualną</t>
  </si>
  <si>
    <t>Praca z uczniem z zaburzeniem ze spektrum autyzmu</t>
  </si>
  <si>
    <t>Dydaktyka specjalna</t>
  </si>
  <si>
    <t>Liczba godzin z przedmiotów obowiązkowych i ograniczonego wyboru (z praktyką)</t>
  </si>
  <si>
    <t>Liczba punktów ECTS z przedmiotów obowiązkowych i ograniczonego wyboru (z praktyką)</t>
  </si>
  <si>
    <t>RAZEM LICZBA GODZIN: (dla 5.1.)</t>
  </si>
  <si>
    <t>RAZEM LICZBA GODZIN: (dla 5.3.)</t>
  </si>
  <si>
    <t>RAZEM LICZBA GODZIN: (dla 5.2.)</t>
  </si>
  <si>
    <t>o3.1</t>
  </si>
  <si>
    <t>o4.1</t>
  </si>
  <si>
    <t>o3.2</t>
  </si>
  <si>
    <t>o3.3</t>
  </si>
  <si>
    <t>o3.4</t>
  </si>
  <si>
    <t>o3.5</t>
  </si>
  <si>
    <t>o3.6</t>
  </si>
  <si>
    <t>o3.7</t>
  </si>
  <si>
    <t>o3.8</t>
  </si>
  <si>
    <t>o3.9</t>
  </si>
  <si>
    <t>o3.10</t>
  </si>
  <si>
    <t>o3.11</t>
  </si>
  <si>
    <t>o3.12</t>
  </si>
  <si>
    <t>o3.13</t>
  </si>
  <si>
    <t>o3.14</t>
  </si>
  <si>
    <t>o3.15</t>
  </si>
  <si>
    <t>o3.16</t>
  </si>
  <si>
    <t>o3.17</t>
  </si>
  <si>
    <t>o3.18</t>
  </si>
  <si>
    <t>o3.19</t>
  </si>
  <si>
    <t>o3.20</t>
  </si>
  <si>
    <t>o3.21</t>
  </si>
  <si>
    <t>o3.22</t>
  </si>
  <si>
    <t>o3.23</t>
  </si>
  <si>
    <t>o3.24</t>
  </si>
  <si>
    <t>o4.2</t>
  </si>
  <si>
    <t>o4.3</t>
  </si>
  <si>
    <t>o4.4</t>
  </si>
  <si>
    <t>o4.5</t>
  </si>
  <si>
    <t>o4.6</t>
  </si>
  <si>
    <t>o4.7</t>
  </si>
  <si>
    <t>o4.8</t>
  </si>
  <si>
    <t>o4.9</t>
  </si>
  <si>
    <t>E/Zo</t>
  </si>
  <si>
    <t>Zo/Zo</t>
  </si>
  <si>
    <t>o5.1.1</t>
  </si>
  <si>
    <t>o5.1.2</t>
  </si>
  <si>
    <t>o5.1.3</t>
  </si>
  <si>
    <t>o5.1.4</t>
  </si>
  <si>
    <t>o5.1.5</t>
  </si>
  <si>
    <t>o5.1.6</t>
  </si>
  <si>
    <t>o5.1.7</t>
  </si>
  <si>
    <t>o5.1.8</t>
  </si>
  <si>
    <t>o5.1.9</t>
  </si>
  <si>
    <t>o5.1.10</t>
  </si>
  <si>
    <t>o5.1.11</t>
  </si>
  <si>
    <t>o5.1.12</t>
  </si>
  <si>
    <t>o5.1.13</t>
  </si>
  <si>
    <t>o5.1.14</t>
  </si>
  <si>
    <t>o5.1.15</t>
  </si>
  <si>
    <t>o5.2.1</t>
  </si>
  <si>
    <t>o5.2.2</t>
  </si>
  <si>
    <t>o5.2.3</t>
  </si>
  <si>
    <t>o5.2.4</t>
  </si>
  <si>
    <t>o5.2.5</t>
  </si>
  <si>
    <t>o5.2.6</t>
  </si>
  <si>
    <t>o5.2.7</t>
  </si>
  <si>
    <t>o5.2.8</t>
  </si>
  <si>
    <t>o5.2.9</t>
  </si>
  <si>
    <t>o5.2.10</t>
  </si>
  <si>
    <t>o5.2.11</t>
  </si>
  <si>
    <t>o5.2.12</t>
  </si>
  <si>
    <t>o5.2.13</t>
  </si>
  <si>
    <t>o5.2.14</t>
  </si>
  <si>
    <t>o5.2.15</t>
  </si>
  <si>
    <t>o5.2.16</t>
  </si>
  <si>
    <t>o5.2.17</t>
  </si>
  <si>
    <t>o5.3.1</t>
  </si>
  <si>
    <t>o5.3.2</t>
  </si>
  <si>
    <t>o5.3.3</t>
  </si>
  <si>
    <t>o5.3.4</t>
  </si>
  <si>
    <t>o5.3.5</t>
  </si>
  <si>
    <t>o5.3.6</t>
  </si>
  <si>
    <t>o5.3.7</t>
  </si>
  <si>
    <t>o5.3.8</t>
  </si>
  <si>
    <t>o5.3.9</t>
  </si>
  <si>
    <t>o5.3.10</t>
  </si>
  <si>
    <t>o5.3.11</t>
  </si>
  <si>
    <t>o5.3.12</t>
  </si>
  <si>
    <t>o5.3.13</t>
  </si>
  <si>
    <t>o5.3.14</t>
  </si>
  <si>
    <t>o5.3.15</t>
  </si>
  <si>
    <t>E/zo</t>
  </si>
  <si>
    <t>3;1</t>
  </si>
  <si>
    <t>3;2</t>
  </si>
  <si>
    <t>ECTS podział</t>
  </si>
  <si>
    <t>3;3;3</t>
  </si>
  <si>
    <t>2;2</t>
  </si>
  <si>
    <t>3;4</t>
  </si>
  <si>
    <t>1;2</t>
  </si>
  <si>
    <t>5;5;5;5</t>
  </si>
  <si>
    <t>2;   3</t>
  </si>
  <si>
    <t>3;   2</t>
  </si>
  <si>
    <t>Diagnoza i ocena funkcjonowania osób z niepełnosprawnością intelektualną</t>
  </si>
  <si>
    <t>Wsparcie dorosłej osoby z niepełnosprawnoscią intelektualną</t>
  </si>
  <si>
    <t>3;3</t>
  </si>
  <si>
    <t>3;2;2</t>
  </si>
  <si>
    <t>4;   4</t>
  </si>
  <si>
    <t>1;3</t>
  </si>
  <si>
    <t>5.3.Edukacja i terapia uczniów ze spektrum autyzmu 760</t>
  </si>
  <si>
    <t>5.2.Wczesne wspomaganie rozwoju 760</t>
  </si>
  <si>
    <t xml:space="preserve">Praca z uczniem z uszkodzeniem narządu ruchu </t>
  </si>
  <si>
    <t>2: Moduł przygotowania psychologiczno-pedagogicznego 210</t>
  </si>
  <si>
    <t>3. Moduł kształcenia kierunkowego 850</t>
  </si>
  <si>
    <t>Wsparcie i rehabilitacja osoby dorosłej z niepełnosprawnością</t>
  </si>
  <si>
    <t>3E/8Zo</t>
  </si>
  <si>
    <t>3E/11Zo</t>
  </si>
  <si>
    <t>*zgodnie z wyborem specjalności, dokonanym po VI semestrze studiów, obowiązującym do końca studiów</t>
  </si>
  <si>
    <t>4E/8Zo</t>
  </si>
  <si>
    <t>Studia o niepełnosprawności</t>
  </si>
  <si>
    <t>5E/9Zo</t>
  </si>
  <si>
    <t xml:space="preserve">Diagnoza dla potrzeb zróżnicowanego wsparcia w edukacji </t>
  </si>
  <si>
    <t xml:space="preserve">Kultura języka i umiejętności akademickie </t>
  </si>
  <si>
    <t>2;3</t>
  </si>
  <si>
    <t>2E;5Zo</t>
  </si>
  <si>
    <t>3E;1Zo</t>
  </si>
  <si>
    <t>1E;2Zo</t>
  </si>
  <si>
    <t>4E;12Zo</t>
  </si>
  <si>
    <t>3E;8Zo</t>
  </si>
  <si>
    <t>5Zo</t>
  </si>
  <si>
    <t>1E;1Zo;2Z</t>
  </si>
  <si>
    <t>2E;1Zo;2Z</t>
  </si>
  <si>
    <t xml:space="preserve"> Zo    E</t>
  </si>
  <si>
    <t>6E/8Zo</t>
  </si>
  <si>
    <t>2E/8Zo</t>
  </si>
  <si>
    <t>Razem liczba egzaminów (dla 5.1.)</t>
  </si>
  <si>
    <t>Razem liczba egzaminów (dla 5.2.)</t>
  </si>
  <si>
    <t>Razem liczba egzaminów (dla 5.3)</t>
  </si>
  <si>
    <t>4. Moduł edukacji włączającej 510</t>
  </si>
  <si>
    <t>6.Moduł przygotowania warsztatu pracy pedagoga specjalnego 120</t>
  </si>
  <si>
    <t>7. Moduł procesu dyplomowania 240</t>
  </si>
  <si>
    <t>Wczesne wspomaganie rozwoju - podstawy prawne oraz modele organizacji pracy</t>
  </si>
  <si>
    <t>PRAKTYKA (obserwacyjna)</t>
  </si>
  <si>
    <t>PRAKTYKA (kierunkowa)</t>
  </si>
  <si>
    <t>PRAKTYKA (specjalnościowa)</t>
  </si>
  <si>
    <t>3E;12Zo</t>
  </si>
  <si>
    <t>1;4</t>
  </si>
  <si>
    <t>Terapia zajeciowa</t>
  </si>
  <si>
    <t xml:space="preserve">1: Moduł kształcenia ogólnego </t>
  </si>
  <si>
    <t xml:space="preserve">** z cyklicznie uaktualnianej oferty studenci wybierają 3 przedmioty fakultatywne, każdy po 30 godzin i 3 punkty ECTS. </t>
  </si>
  <si>
    <t>2;2;2;2;2;2</t>
  </si>
  <si>
    <t>E/3Zo</t>
  </si>
  <si>
    <t>2E;10Zo,1Z</t>
  </si>
  <si>
    <t>E/6Zo/1Z</t>
  </si>
  <si>
    <t>rok I                              2021/22</t>
  </si>
  <si>
    <t>rok II                      2022/23</t>
  </si>
  <si>
    <t>rok IV                         2024/25</t>
  </si>
  <si>
    <t>rok V                         2025/26</t>
  </si>
  <si>
    <t>rok III                         2023/24</t>
  </si>
  <si>
    <t xml:space="preserve">Metodyka nauczania i wychowania uczniów z niepełnosprawnością intelektualną w stopniu lekkim w edukacji włączającej </t>
  </si>
  <si>
    <t>1;2;2</t>
  </si>
  <si>
    <t xml:space="preserve">Zo/Zo </t>
  </si>
  <si>
    <r>
      <t xml:space="preserve">Kierunek: PEDAGOGIKA SPECJALNA - PLAN STUDIÓW  OD ROKU AKADEMICKIEGO 2021-2026       </t>
    </r>
    <r>
      <rPr>
        <b/>
        <sz val="9"/>
        <color rgb="FF00B050"/>
        <rFont val="Arial CE"/>
        <charset val="238"/>
      </rPr>
      <t xml:space="preserve">   ze zmianami zatwierdzonymi w lutym i marcu 20201  </t>
    </r>
    <r>
      <rPr>
        <b/>
        <sz val="9"/>
        <rFont val="Arial CE"/>
        <charset val="238"/>
      </rPr>
      <t xml:space="preserve">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</si>
</sst>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FF00"/>
      <name val="Arial"/>
      <family val="2"/>
      <charset val="238"/>
    </font>
    <font>
      <sz val="7"/>
      <name val="Arial CE"/>
      <charset val="238"/>
    </font>
    <font>
      <b/>
      <sz val="7"/>
      <name val="Arial"/>
      <family val="2"/>
      <charset val="238"/>
    </font>
    <font>
      <sz val="8"/>
      <color theme="4"/>
      <name val="Arial CE"/>
      <charset val="238"/>
    </font>
    <font>
      <b/>
      <sz val="12"/>
      <color theme="2"/>
      <name val="Arial"/>
      <family val="2"/>
      <charset val="238"/>
    </font>
    <font>
      <sz val="8"/>
      <color theme="2"/>
      <name val="Arial"/>
      <family val="2"/>
      <charset val="238"/>
    </font>
    <font>
      <b/>
      <sz val="6"/>
      <name val="Arial CE"/>
      <charset val="238"/>
    </font>
    <font>
      <b/>
      <sz val="6"/>
      <name val="Arial"/>
      <family val="2"/>
      <charset val="238"/>
    </font>
    <font>
      <b/>
      <sz val="9"/>
      <color rgb="FF00B05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D9D9D9"/>
        <bgColor rgb="FFE9E3E1"/>
      </patternFill>
    </fill>
    <fill>
      <patternFill patternType="solid">
        <fgColor rgb="FFFFFFFF"/>
        <bgColor rgb="FFF1E6E3"/>
      </patternFill>
    </fill>
    <fill>
      <patternFill patternType="solid">
        <fgColor rgb="FFE9E3E1"/>
        <bgColor rgb="FFF1E6E3"/>
      </patternFill>
    </fill>
    <fill>
      <patternFill patternType="solid">
        <fgColor rgb="FFF1E6E3"/>
        <bgColor rgb="FFE9E3E1"/>
      </patternFill>
    </fill>
    <fill>
      <patternFill patternType="solid">
        <fgColor theme="2" tint="-0.249977111117893"/>
        <bgColor rgb="FFE9E3E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1E6E3"/>
      </patternFill>
    </fill>
    <fill>
      <patternFill patternType="solid">
        <fgColor theme="2"/>
        <bgColor rgb="FFF1E6E3"/>
      </patternFill>
    </fill>
    <fill>
      <patternFill patternType="solid">
        <fgColor theme="2" tint="-9.9978637043366805E-2"/>
        <bgColor rgb="FFF1E6E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rgb="FFE9E3E1"/>
      </patternFill>
    </fill>
    <fill>
      <patternFill patternType="solid">
        <fgColor theme="2" tint="-9.9978637043366805E-2"/>
        <bgColor rgb="FFE9E3E1"/>
      </patternFill>
    </fill>
    <fill>
      <patternFill patternType="solid">
        <fgColor theme="0"/>
        <bgColor rgb="FFF1E6E3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9FB8CD"/>
      </right>
      <top style="thin">
        <color rgb="FF9FB8CD"/>
      </top>
      <bottom style="thin">
        <color rgb="FF9FB8CD"/>
      </bottom>
      <diagonal/>
    </border>
    <border>
      <left style="thin">
        <color rgb="FF9FB8CD"/>
      </left>
      <right style="thin">
        <color rgb="FF9FB8CD"/>
      </right>
      <top style="thin">
        <color rgb="FF9FB8CD"/>
      </top>
      <bottom style="thin">
        <color rgb="FF9FB8CD"/>
      </bottom>
      <diagonal/>
    </border>
    <border>
      <left style="thin">
        <color rgb="FF9FB8CD"/>
      </left>
      <right/>
      <top style="thin">
        <color rgb="FF9FB8CD"/>
      </top>
      <bottom style="thin">
        <color rgb="FF9FB8CD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3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7" fillId="3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7" fillId="3" borderId="10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1" fillId="0" borderId="9" xfId="0" applyFont="1" applyBorder="1"/>
    <xf numFmtId="0" fontId="7" fillId="0" borderId="12" xfId="0" applyFont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vertical="center"/>
    </xf>
    <xf numFmtId="0" fontId="7" fillId="3" borderId="52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3" borderId="10" xfId="0" applyFont="1" applyFill="1" applyBorder="1" applyAlignment="1"/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6" xfId="0" applyFont="1" applyFill="1" applyBorder="1" applyAlignment="1"/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/>
    <xf numFmtId="0" fontId="7" fillId="0" borderId="10" xfId="0" applyFont="1" applyBorder="1" applyAlignment="1">
      <alignment horizontal="left" vertical="center"/>
    </xf>
    <xf numFmtId="0" fontId="7" fillId="3" borderId="3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/>
    <xf numFmtId="0" fontId="7" fillId="0" borderId="4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4" xfId="0" applyFont="1" applyFill="1" applyBorder="1" applyAlignment="1"/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/>
    </xf>
    <xf numFmtId="0" fontId="4" fillId="0" borderId="0" xfId="0" applyFont="1"/>
    <xf numFmtId="0" fontId="5" fillId="3" borderId="55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4" xfId="0" applyFont="1" applyBorder="1" applyAlignment="1"/>
    <xf numFmtId="0" fontId="1" fillId="0" borderId="34" xfId="0" applyFont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/>
    <xf numFmtId="0" fontId="5" fillId="3" borderId="60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11" fillId="0" borderId="0" xfId="0" applyFont="1"/>
    <xf numFmtId="0" fontId="3" fillId="0" borderId="5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4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3" borderId="45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1" fillId="0" borderId="28" xfId="0" applyFont="1" applyBorder="1"/>
    <xf numFmtId="0" fontId="3" fillId="0" borderId="4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12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12" fillId="0" borderId="5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3" fillId="5" borderId="69" xfId="0" applyFont="1" applyFill="1" applyBorder="1" applyAlignment="1">
      <alignment horizontal="left" vertical="center" wrapText="1"/>
    </xf>
    <xf numFmtId="0" fontId="3" fillId="5" borderId="61" xfId="0" applyFont="1" applyFill="1" applyBorder="1" applyAlignment="1">
      <alignment horizontal="left" vertical="center"/>
    </xf>
    <xf numFmtId="0" fontId="3" fillId="5" borderId="56" xfId="0" applyFont="1" applyFill="1" applyBorder="1" applyAlignment="1">
      <alignment horizontal="left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left" vertical="center"/>
    </xf>
    <xf numFmtId="0" fontId="5" fillId="4" borderId="69" xfId="0" applyFont="1" applyFill="1" applyBorder="1" applyAlignment="1">
      <alignment horizontal="left" vertical="center"/>
    </xf>
    <xf numFmtId="0" fontId="5" fillId="4" borderId="61" xfId="0" applyFont="1" applyFill="1" applyBorder="1" applyAlignment="1">
      <alignment horizontal="left" vertical="center"/>
    </xf>
    <xf numFmtId="0" fontId="5" fillId="4" borderId="56" xfId="0" applyFont="1" applyFill="1" applyBorder="1" applyAlignment="1">
      <alignment horizontal="left"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/>
    <xf numFmtId="0" fontId="1" fillId="0" borderId="27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34" xfId="0" applyFont="1" applyBorder="1" applyAlignment="1">
      <alignment wrapText="1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2" fillId="3" borderId="29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/>
    </xf>
    <xf numFmtId="0" fontId="1" fillId="0" borderId="10" xfId="0" applyFont="1" applyBorder="1" applyAlignment="1"/>
    <xf numFmtId="0" fontId="3" fillId="3" borderId="27" xfId="0" applyFont="1" applyFill="1" applyBorder="1"/>
    <xf numFmtId="0" fontId="1" fillId="3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21" xfId="0" applyFont="1" applyBorder="1" applyAlignment="1"/>
    <xf numFmtId="0" fontId="1" fillId="0" borderId="3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3" borderId="10" xfId="0" applyFont="1" applyFill="1" applyBorder="1" applyAlignment="1"/>
    <xf numFmtId="0" fontId="1" fillId="0" borderId="44" xfId="0" applyFont="1" applyBorder="1" applyAlignment="1"/>
    <xf numFmtId="0" fontId="3" fillId="4" borderId="69" xfId="0" applyFont="1" applyFill="1" applyBorder="1" applyAlignment="1">
      <alignment horizontal="left" vertical="center"/>
    </xf>
    <xf numFmtId="0" fontId="3" fillId="4" borderId="61" xfId="0" applyFont="1" applyFill="1" applyBorder="1" applyAlignment="1">
      <alignment horizontal="left" vertical="center"/>
    </xf>
    <xf numFmtId="0" fontId="3" fillId="4" borderId="56" xfId="0" applyFont="1" applyFill="1" applyBorder="1" applyAlignment="1">
      <alignment horizontal="left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5" fillId="3" borderId="27" xfId="0" applyFont="1" applyFill="1" applyBorder="1" applyAlignment="1"/>
    <xf numFmtId="0" fontId="7" fillId="3" borderId="36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7" fillId="3" borderId="21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3" borderId="27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3" fillId="0" borderId="62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2" xfId="0" applyFont="1" applyFill="1" applyBorder="1"/>
    <xf numFmtId="0" fontId="7" fillId="0" borderId="9" xfId="0" applyFont="1" applyFill="1" applyBorder="1" applyAlignment="1"/>
    <xf numFmtId="0" fontId="7" fillId="0" borderId="11" xfId="0" applyFont="1" applyFill="1" applyBorder="1" applyAlignment="1"/>
    <xf numFmtId="0" fontId="7" fillId="0" borderId="10" xfId="0" applyFont="1" applyFill="1" applyBorder="1" applyAlignment="1"/>
    <xf numFmtId="0" fontId="7" fillId="0" borderId="4" xfId="0" applyFont="1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7" fillId="3" borderId="21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5" fillId="7" borderId="55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8" borderId="61" xfId="0" applyFont="1" applyFill="1" applyBorder="1" applyAlignment="1">
      <alignment horizontal="left" vertical="center"/>
    </xf>
    <xf numFmtId="0" fontId="5" fillId="8" borderId="56" xfId="0" applyFont="1" applyFill="1" applyBorder="1" applyAlignment="1">
      <alignment horizontal="left" vertical="center"/>
    </xf>
    <xf numFmtId="0" fontId="5" fillId="8" borderId="61" xfId="0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/>
    </xf>
    <xf numFmtId="0" fontId="5" fillId="9" borderId="61" xfId="0" applyFont="1" applyFill="1" applyBorder="1" applyAlignment="1">
      <alignment horizontal="left" vertical="center"/>
    </xf>
    <xf numFmtId="0" fontId="5" fillId="9" borderId="56" xfId="0" applyFont="1" applyFill="1" applyBorder="1" applyAlignment="1">
      <alignment horizontal="left" vertical="center"/>
    </xf>
    <xf numFmtId="0" fontId="5" fillId="9" borderId="61" xfId="0" applyFont="1" applyFill="1" applyBorder="1" applyAlignment="1">
      <alignment horizontal="center" vertical="center"/>
    </xf>
    <xf numFmtId="0" fontId="5" fillId="9" borderId="56" xfId="0" applyFont="1" applyFill="1" applyBorder="1" applyAlignment="1">
      <alignment horizontal="center" vertical="center"/>
    </xf>
    <xf numFmtId="0" fontId="5" fillId="10" borderId="61" xfId="0" applyFont="1" applyFill="1" applyBorder="1" applyAlignment="1">
      <alignment horizontal="left" vertical="center"/>
    </xf>
    <xf numFmtId="0" fontId="5" fillId="10" borderId="56" xfId="0" applyFont="1" applyFill="1" applyBorder="1" applyAlignment="1">
      <alignment horizontal="left" vertical="center"/>
    </xf>
    <xf numFmtId="0" fontId="5" fillId="10" borderId="61" xfId="0" applyFont="1" applyFill="1" applyBorder="1" applyAlignment="1">
      <alignment horizontal="center" vertical="center"/>
    </xf>
    <xf numFmtId="0" fontId="5" fillId="10" borderId="56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 wrapText="1"/>
    </xf>
    <xf numFmtId="0" fontId="12" fillId="12" borderId="55" xfId="0" applyFont="1" applyFill="1" applyBorder="1" applyAlignment="1">
      <alignment horizontal="center" vertical="center" wrapText="1"/>
    </xf>
    <xf numFmtId="0" fontId="5" fillId="12" borderId="55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 wrapText="1"/>
    </xf>
    <xf numFmtId="0" fontId="12" fillId="11" borderId="55" xfId="0" applyFont="1" applyFill="1" applyBorder="1" applyAlignment="1">
      <alignment horizontal="center" vertical="center" wrapText="1"/>
    </xf>
    <xf numFmtId="0" fontId="5" fillId="11" borderId="55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3" fillId="0" borderId="54" xfId="0" applyFont="1" applyBorder="1"/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/>
    </xf>
    <xf numFmtId="0" fontId="5" fillId="15" borderId="25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59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/>
    </xf>
    <xf numFmtId="0" fontId="5" fillId="3" borderId="7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16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3" fillId="0" borderId="27" xfId="0" applyFont="1" applyBorder="1" applyAlignment="1">
      <alignment horizontal="right"/>
    </xf>
    <xf numFmtId="0" fontId="7" fillId="0" borderId="5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0" xfId="0" applyFont="1" applyBorder="1"/>
    <xf numFmtId="0" fontId="5" fillId="0" borderId="20" xfId="0" applyFont="1" applyBorder="1" applyAlignment="1">
      <alignment horizontal="left" vertic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5" fillId="0" borderId="31" xfId="0" applyFont="1" applyBorder="1" applyAlignment="1">
      <alignment horizontal="right" vertical="center"/>
    </xf>
    <xf numFmtId="0" fontId="7" fillId="0" borderId="78" xfId="0" applyFont="1" applyBorder="1"/>
    <xf numFmtId="0" fontId="7" fillId="0" borderId="9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0" borderId="9" xfId="0" applyFont="1" applyBorder="1"/>
    <xf numFmtId="0" fontId="1" fillId="0" borderId="78" xfId="0" applyFont="1" applyBorder="1" applyAlignment="1">
      <alignment vertical="center"/>
    </xf>
    <xf numFmtId="0" fontId="7" fillId="0" borderId="36" xfId="0" applyFont="1" applyBorder="1"/>
    <xf numFmtId="0" fontId="3" fillId="0" borderId="31" xfId="0" applyFont="1" applyBorder="1" applyAlignment="1">
      <alignment horizontal="right" vertical="center"/>
    </xf>
    <xf numFmtId="0" fontId="5" fillId="3" borderId="31" xfId="0" applyFont="1" applyFill="1" applyBorder="1"/>
    <xf numFmtId="0" fontId="4" fillId="3" borderId="72" xfId="0" applyFont="1" applyFill="1" applyBorder="1"/>
    <xf numFmtId="0" fontId="8" fillId="0" borderId="68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1" fillId="0" borderId="45" xfId="0" applyFont="1" applyBorder="1" applyAlignment="1">
      <alignment horizontal="left" vertical="center"/>
    </xf>
    <xf numFmtId="0" fontId="7" fillId="0" borderId="10" xfId="0" applyFont="1" applyBorder="1" applyAlignment="1">
      <alignment horizontal="justify"/>
    </xf>
    <xf numFmtId="0" fontId="7" fillId="0" borderId="13" xfId="0" applyFont="1" applyBorder="1"/>
    <xf numFmtId="0" fontId="7" fillId="0" borderId="68" xfId="0" applyFont="1" applyBorder="1" applyAlignment="1">
      <alignment wrapText="1"/>
    </xf>
    <xf numFmtId="0" fontId="7" fillId="0" borderId="34" xfId="0" applyFont="1" applyBorder="1"/>
    <xf numFmtId="0" fontId="4" fillId="0" borderId="57" xfId="0" applyFont="1" applyFill="1" applyBorder="1" applyAlignment="1">
      <alignment horizontal="left" vertical="center" wrapText="1"/>
    </xf>
    <xf numFmtId="0" fontId="12" fillId="9" borderId="57" xfId="0" applyFont="1" applyFill="1" applyBorder="1" applyAlignment="1">
      <alignment horizontal="left" vertical="center"/>
    </xf>
    <xf numFmtId="0" fontId="12" fillId="9" borderId="57" xfId="0" applyFont="1" applyFill="1" applyBorder="1" applyAlignment="1">
      <alignment horizontal="left" vertical="center" wrapText="1"/>
    </xf>
    <xf numFmtId="0" fontId="12" fillId="10" borderId="57" xfId="0" applyFont="1" applyFill="1" applyBorder="1" applyAlignment="1">
      <alignment horizontal="left" vertical="center"/>
    </xf>
    <xf numFmtId="0" fontId="12" fillId="10" borderId="57" xfId="0" applyFont="1" applyFill="1" applyBorder="1" applyAlignment="1">
      <alignment horizontal="left" vertical="center" wrapText="1"/>
    </xf>
    <xf numFmtId="0" fontId="12" fillId="8" borderId="57" xfId="0" applyFont="1" applyFill="1" applyBorder="1" applyAlignment="1">
      <alignment horizontal="left" vertical="center"/>
    </xf>
    <xf numFmtId="0" fontId="12" fillId="8" borderId="57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center" vertical="center"/>
    </xf>
    <xf numFmtId="0" fontId="5" fillId="9" borderId="60" xfId="0" applyFont="1" applyFill="1" applyBorder="1" applyAlignment="1">
      <alignment horizontal="center" vertical="center"/>
    </xf>
    <xf numFmtId="0" fontId="5" fillId="10" borderId="60" xfId="0" applyFont="1" applyFill="1" applyBorder="1" applyAlignment="1">
      <alignment horizontal="center" vertical="center"/>
    </xf>
    <xf numFmtId="0" fontId="5" fillId="8" borderId="6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12" borderId="31" xfId="0" applyFont="1" applyFill="1" applyBorder="1" applyAlignment="1">
      <alignment horizontal="center" vertical="center"/>
    </xf>
    <xf numFmtId="0" fontId="5" fillId="11" borderId="31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6" xfId="0" applyFont="1" applyBorder="1"/>
    <xf numFmtId="0" fontId="1" fillId="0" borderId="24" xfId="0" applyFont="1" applyBorder="1"/>
    <xf numFmtId="0" fontId="7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/>
    </xf>
    <xf numFmtId="0" fontId="1" fillId="0" borderId="21" xfId="0" applyFont="1" applyFill="1" applyBorder="1"/>
    <xf numFmtId="0" fontId="8" fillId="0" borderId="10" xfId="0" applyFont="1" applyFill="1" applyBorder="1" applyAlignment="1">
      <alignment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10" xfId="0" applyFont="1" applyFill="1" applyBorder="1"/>
    <xf numFmtId="0" fontId="5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8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0" xfId="0" applyFont="1" applyBorder="1"/>
    <xf numFmtId="0" fontId="3" fillId="7" borderId="28" xfId="0" applyFont="1" applyFill="1" applyBorder="1" applyAlignment="1">
      <alignment horizontal="left" vertical="center"/>
    </xf>
    <xf numFmtId="0" fontId="3" fillId="7" borderId="55" xfId="0" applyFont="1" applyFill="1" applyBorder="1" applyAlignment="1">
      <alignment horizontal="left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center" vertical="center"/>
    </xf>
    <xf numFmtId="0" fontId="5" fillId="9" borderId="47" xfId="0" applyFont="1" applyFill="1" applyBorder="1" applyAlignment="1">
      <alignment horizontal="center" vertical="center"/>
    </xf>
    <xf numFmtId="0" fontId="5" fillId="10" borderId="47" xfId="0" applyFont="1" applyFill="1" applyBorder="1" applyAlignment="1">
      <alignment horizontal="center" vertical="center"/>
    </xf>
    <xf numFmtId="0" fontId="5" fillId="8" borderId="4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right" vertical="center"/>
    </xf>
    <xf numFmtId="0" fontId="5" fillId="12" borderId="29" xfId="0" applyFont="1" applyFill="1" applyBorder="1" applyAlignment="1">
      <alignment horizontal="left" vertical="center"/>
    </xf>
    <xf numFmtId="0" fontId="5" fillId="9" borderId="57" xfId="0" applyFont="1" applyFill="1" applyBorder="1" applyAlignment="1">
      <alignment horizontal="left" vertical="center"/>
    </xf>
    <xf numFmtId="0" fontId="5" fillId="11" borderId="29" xfId="0" applyFont="1" applyFill="1" applyBorder="1" applyAlignment="1">
      <alignment horizontal="left" vertical="center"/>
    </xf>
    <xf numFmtId="0" fontId="5" fillId="10" borderId="57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0" fontId="5" fillId="8" borderId="57" xfId="0" applyFont="1" applyFill="1" applyBorder="1" applyAlignment="1">
      <alignment horizontal="left" vertical="center"/>
    </xf>
    <xf numFmtId="0" fontId="3" fillId="12" borderId="29" xfId="0" applyFont="1" applyFill="1" applyBorder="1" applyAlignment="1">
      <alignment horizontal="right" vertical="center"/>
    </xf>
    <xf numFmtId="0" fontId="3" fillId="11" borderId="29" xfId="0" applyFont="1" applyFill="1" applyBorder="1" applyAlignment="1">
      <alignment horizontal="right" vertical="center"/>
    </xf>
    <xf numFmtId="0" fontId="3" fillId="7" borderId="29" xfId="0" applyFont="1" applyFill="1" applyBorder="1" applyAlignment="1">
      <alignment horizontal="right" vertical="center"/>
    </xf>
    <xf numFmtId="0" fontId="7" fillId="0" borderId="68" xfId="0" applyFont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/>
    </xf>
    <xf numFmtId="0" fontId="7" fillId="10" borderId="39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3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Fill="1"/>
    <xf numFmtId="0" fontId="17" fillId="3" borderId="29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16" borderId="4" xfId="0" applyFont="1" applyFill="1" applyBorder="1" applyAlignment="1">
      <alignment horizont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9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0" fontId="7" fillId="17" borderId="9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/>
    </xf>
    <xf numFmtId="0" fontId="7" fillId="17" borderId="11" xfId="0" applyFont="1" applyFill="1" applyBorder="1" applyAlignment="1">
      <alignment horizontal="center" vertical="center"/>
    </xf>
    <xf numFmtId="0" fontId="7" fillId="17" borderId="6" xfId="0" applyFont="1" applyFill="1" applyBorder="1" applyAlignment="1">
      <alignment horizontal="center" vertical="center"/>
    </xf>
    <xf numFmtId="0" fontId="7" fillId="16" borderId="9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14" borderId="27" xfId="0" applyFont="1" applyFill="1" applyBorder="1" applyAlignment="1">
      <alignment horizontal="left" vertical="center" wrapText="1"/>
    </xf>
    <xf numFmtId="0" fontId="3" fillId="14" borderId="2" xfId="0" applyFont="1" applyFill="1" applyBorder="1" applyAlignment="1">
      <alignment horizontal="left" vertical="center" wrapText="1"/>
    </xf>
    <xf numFmtId="0" fontId="3" fillId="14" borderId="3" xfId="0" applyFont="1" applyFill="1" applyBorder="1" applyAlignment="1">
      <alignment horizontal="center" vertical="center" textRotation="90" wrapText="1"/>
    </xf>
    <xf numFmtId="0" fontId="3" fillId="14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textRotation="90"/>
    </xf>
    <xf numFmtId="0" fontId="3" fillId="14" borderId="3" xfId="0" applyFont="1" applyFill="1" applyBorder="1" applyAlignment="1">
      <alignment horizontal="center" vertical="center" textRotation="90"/>
    </xf>
    <xf numFmtId="0" fontId="3" fillId="14" borderId="4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16" fillId="15" borderId="47" xfId="0" applyFont="1" applyFill="1" applyBorder="1" applyAlignment="1">
      <alignment horizontal="center" vertical="center" textRotation="90"/>
    </xf>
    <xf numFmtId="0" fontId="16" fillId="15" borderId="44" xfId="0" applyFont="1" applyFill="1" applyBorder="1" applyAlignment="1">
      <alignment horizontal="center" vertical="center" textRotation="90"/>
    </xf>
    <xf numFmtId="0" fontId="16" fillId="15" borderId="62" xfId="0" applyFont="1" applyFill="1" applyBorder="1" applyAlignment="1">
      <alignment horizontal="center" vertical="center" textRotation="90"/>
    </xf>
    <xf numFmtId="0" fontId="4" fillId="0" borderId="72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3" borderId="47" xfId="0" applyFont="1" applyFill="1" applyBorder="1" applyAlignment="1">
      <alignment horizontal="left" vertical="center" wrapText="1"/>
    </xf>
    <xf numFmtId="0" fontId="5" fillId="3" borderId="71" xfId="0" applyFont="1" applyFill="1" applyBorder="1" applyAlignment="1">
      <alignment horizontal="left" vertical="center" wrapText="1"/>
    </xf>
    <xf numFmtId="0" fontId="16" fillId="14" borderId="34" xfId="0" applyFont="1" applyFill="1" applyBorder="1" applyAlignment="1">
      <alignment horizontal="center" vertical="center" textRotation="90"/>
    </xf>
    <xf numFmtId="0" fontId="16" fillId="14" borderId="44" xfId="0" applyFont="1" applyFill="1" applyBorder="1" applyAlignment="1">
      <alignment horizontal="center" vertical="center" textRotation="90"/>
    </xf>
    <xf numFmtId="0" fontId="16" fillId="14" borderId="62" xfId="0" applyFont="1" applyFill="1" applyBorder="1" applyAlignment="1">
      <alignment horizontal="center" vertical="center" textRotation="90"/>
    </xf>
    <xf numFmtId="0" fontId="3" fillId="14" borderId="9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 textRotation="90"/>
    </xf>
    <xf numFmtId="0" fontId="16" fillId="2" borderId="44" xfId="0" applyFont="1" applyFill="1" applyBorder="1" applyAlignment="1">
      <alignment horizontal="center" vertical="center" textRotation="90"/>
    </xf>
    <xf numFmtId="0" fontId="16" fillId="2" borderId="62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left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4" fillId="13" borderId="55" xfId="0" applyFont="1" applyFill="1" applyBorder="1" applyAlignment="1">
      <alignment horizontal="center" vertical="center"/>
    </xf>
    <xf numFmtId="0" fontId="15" fillId="13" borderId="55" xfId="0" applyFont="1" applyFill="1" applyBorder="1" applyAlignment="1">
      <alignment horizontal="center" vertical="center"/>
    </xf>
    <xf numFmtId="0" fontId="15" fillId="13" borderId="2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54" xfId="0" applyFont="1" applyFill="1" applyBorder="1" applyAlignment="1">
      <alignment horizontal="center" vertical="center"/>
    </xf>
    <xf numFmtId="0" fontId="5" fillId="8" borderId="72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textRotation="90" wrapText="1"/>
    </xf>
    <xf numFmtId="0" fontId="3" fillId="6" borderId="58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16" fillId="6" borderId="34" xfId="0" applyFont="1" applyFill="1" applyBorder="1" applyAlignment="1">
      <alignment horizontal="center" vertical="center" textRotation="90"/>
    </xf>
    <xf numFmtId="0" fontId="16" fillId="6" borderId="44" xfId="0" applyFont="1" applyFill="1" applyBorder="1" applyAlignment="1">
      <alignment horizontal="center" vertical="center" textRotation="90"/>
    </xf>
    <xf numFmtId="0" fontId="16" fillId="6" borderId="62" xfId="0" applyFont="1" applyFill="1" applyBorder="1" applyAlignment="1">
      <alignment horizontal="center" vertical="center" textRotation="90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/>
    </xf>
    <xf numFmtId="0" fontId="3" fillId="15" borderId="27" xfId="0" applyFont="1" applyFill="1" applyBorder="1" applyAlignment="1">
      <alignment horizontal="left" vertical="center" wrapText="1"/>
    </xf>
    <xf numFmtId="0" fontId="3" fillId="15" borderId="28" xfId="0" applyFont="1" applyFill="1" applyBorder="1" applyAlignment="1">
      <alignment horizontal="center" vertical="center" textRotation="90" wrapText="1"/>
    </xf>
    <xf numFmtId="0" fontId="3" fillId="15" borderId="58" xfId="0" applyFont="1" applyFill="1" applyBorder="1" applyAlignment="1">
      <alignment horizontal="center" vertical="center" wrapText="1"/>
    </xf>
    <xf numFmtId="0" fontId="4" fillId="15" borderId="31" xfId="0" applyFont="1" applyFill="1" applyBorder="1" applyAlignment="1">
      <alignment horizontal="center" vertical="center" textRotation="90"/>
    </xf>
    <xf numFmtId="0" fontId="3" fillId="15" borderId="28" xfId="0" applyFont="1" applyFill="1" applyBorder="1" applyAlignment="1">
      <alignment horizontal="center" vertical="center" textRotation="90"/>
    </xf>
    <xf numFmtId="0" fontId="3" fillId="15" borderId="58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65" xfId="0" applyFont="1" applyFill="1" applyBorder="1" applyAlignment="1">
      <alignment horizontal="center" vertical="center" wrapText="1"/>
    </xf>
    <xf numFmtId="0" fontId="3" fillId="15" borderId="53" xfId="0" applyFont="1" applyFill="1" applyBorder="1" applyAlignment="1">
      <alignment horizontal="center" vertical="center"/>
    </xf>
    <xf numFmtId="0" fontId="3" fillId="15" borderId="66" xfId="0" applyFont="1" applyFill="1" applyBorder="1" applyAlignment="1">
      <alignment horizontal="center" vertical="center" wrapText="1"/>
    </xf>
    <xf numFmtId="0" fontId="3" fillId="15" borderId="53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11" borderId="72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center" vertical="center"/>
    </xf>
    <xf numFmtId="0" fontId="5" fillId="11" borderId="54" xfId="0" applyFont="1" applyFill="1" applyBorder="1" applyAlignment="1">
      <alignment horizontal="center" vertical="center"/>
    </xf>
    <xf numFmtId="0" fontId="5" fillId="10" borderId="72" xfId="0" applyFont="1" applyFill="1" applyBorder="1" applyAlignment="1">
      <alignment horizontal="center" vertical="center"/>
    </xf>
    <xf numFmtId="0" fontId="5" fillId="10" borderId="55" xfId="0" applyFont="1" applyFill="1" applyBorder="1" applyAlignment="1">
      <alignment horizontal="center" vertical="center"/>
    </xf>
    <xf numFmtId="0" fontId="5" fillId="12" borderId="72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5" fillId="12" borderId="54" xfId="0" applyFont="1" applyFill="1" applyBorder="1" applyAlignment="1">
      <alignment horizontal="center" vertical="center"/>
    </xf>
    <xf numFmtId="0" fontId="5" fillId="9" borderId="72" xfId="0" applyFont="1" applyFill="1" applyBorder="1" applyAlignment="1">
      <alignment horizontal="center" vertical="center"/>
    </xf>
    <xf numFmtId="0" fontId="5" fillId="9" borderId="55" xfId="0" applyFont="1" applyFill="1" applyBorder="1" applyAlignment="1">
      <alignment horizontal="center" vertical="center"/>
    </xf>
    <xf numFmtId="0" fontId="5" fillId="7" borderId="72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5" fillId="7" borderId="54" xfId="0" applyFont="1" applyFill="1" applyBorder="1" applyAlignment="1">
      <alignment horizontal="center" vertical="center"/>
    </xf>
    <xf numFmtId="0" fontId="5" fillId="8" borderId="55" xfId="0" applyFont="1" applyFill="1" applyBorder="1" applyAlignment="1">
      <alignment horizontal="center" vertical="center"/>
    </xf>
    <xf numFmtId="0" fontId="5" fillId="10" borderId="54" xfId="0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15" borderId="8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8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8" xfId="0" applyFont="1" applyBorder="1" applyAlignment="1">
      <alignment horizontal="left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" fillId="4" borderId="27" xfId="0" applyFont="1" applyFill="1" applyBorder="1" applyAlignment="1">
      <alignment horizontal="left" vertical="center"/>
    </xf>
    <xf numFmtId="0" fontId="1" fillId="0" borderId="10" xfId="0" applyFont="1" applyBorder="1" applyAlignment="1"/>
    <xf numFmtId="0" fontId="1" fillId="3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5" borderId="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800000"/>
      <rgbColor rgb="FF008000"/>
      <rgbColor rgb="FF000080"/>
      <rgbColor rgb="FF808000"/>
      <rgbColor rgb="FF800080"/>
      <rgbColor rgb="FF008080"/>
      <rgbColor rgb="FF9FB8CD"/>
      <rgbColor rgb="FF638CAE"/>
      <rgbColor rgb="FF9999FF"/>
      <rgbColor rgb="FF993366"/>
      <rgbColor rgb="FFF1E6E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9E3E1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46465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257"/>
  <sheetViews>
    <sheetView tabSelected="1" view="pageBreakPreview" zoomScaleNormal="100" zoomScaleSheetLayoutView="100" workbookViewId="0">
      <pane ySplit="10" topLeftCell="A24" activePane="bottomLeft" state="frozen"/>
      <selection pane="bottomLeft" activeCell="D28" sqref="D28"/>
    </sheetView>
  </sheetViews>
  <sheetFormatPr defaultRowHeight="12.5" x14ac:dyDescent="0.25"/>
  <cols>
    <col min="1" max="1" width="45" style="1" customWidth="1"/>
    <col min="2" max="2" width="6.453125" style="2" customWidth="1"/>
    <col min="3" max="3" width="6.81640625" style="2" customWidth="1"/>
    <col min="4" max="4" width="7.26953125" style="2" customWidth="1"/>
    <col min="5" max="6" width="5.453125" style="2" customWidth="1"/>
    <col min="7" max="7" width="6" style="2" customWidth="1"/>
    <col min="8" max="8" width="5.1796875" style="3" customWidth="1"/>
    <col min="9" max="9" width="3.54296875" style="3" customWidth="1"/>
    <col min="10" max="10" width="4.453125" style="3" customWidth="1"/>
    <col min="11" max="15" width="3.54296875" style="3" customWidth="1"/>
    <col min="16" max="27" width="4.453125" style="2" customWidth="1"/>
    <col min="28" max="31" width="4.453125" style="4" customWidth="1"/>
    <col min="32" max="35" width="4.453125" style="2" customWidth="1"/>
    <col min="36" max="1026" width="9.1796875" style="2" customWidth="1"/>
  </cols>
  <sheetData>
    <row r="1" spans="1:1026" x14ac:dyDescent="0.25">
      <c r="A1" s="909" t="s">
        <v>388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09"/>
    </row>
    <row r="2" spans="1:1026" ht="12" customHeight="1" x14ac:dyDescent="0.25">
      <c r="A2" s="910" t="s">
        <v>0</v>
      </c>
      <c r="B2" s="910"/>
      <c r="C2" s="910"/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  <c r="P2" s="910"/>
      <c r="Q2" s="910"/>
      <c r="R2" s="910"/>
      <c r="S2" s="910"/>
      <c r="T2" s="910"/>
      <c r="U2" s="910"/>
      <c r="V2" s="910"/>
      <c r="W2" s="910"/>
      <c r="X2" s="910"/>
      <c r="Y2" s="910"/>
      <c r="Z2" s="910"/>
      <c r="AA2" s="910"/>
    </row>
    <row r="3" spans="1:1026" ht="15" customHeight="1" x14ac:dyDescent="0.25">
      <c r="A3" s="921" t="s">
        <v>227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921"/>
      <c r="R3" s="921"/>
      <c r="S3" s="921"/>
      <c r="T3" s="921"/>
      <c r="U3" s="921"/>
      <c r="V3" s="921"/>
      <c r="W3" s="921"/>
      <c r="X3" s="921"/>
      <c r="Y3" s="921"/>
      <c r="Z3" s="921"/>
      <c r="AA3" s="921"/>
      <c r="AB3" s="921"/>
      <c r="AC3" s="921"/>
      <c r="AD3" s="921"/>
      <c r="AE3" s="921"/>
      <c r="AF3" s="921"/>
      <c r="AG3" s="921"/>
      <c r="AH3" s="921"/>
      <c r="AI3" s="921"/>
    </row>
    <row r="4" spans="1:1026" ht="3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1026" s="7" customFormat="1" ht="1.4" hidden="1" customHeight="1" x14ac:dyDescent="0.25">
      <c r="A5" s="909"/>
      <c r="B5" s="909"/>
      <c r="C5" s="909"/>
      <c r="D5" s="909"/>
      <c r="E5" s="909"/>
      <c r="F5" s="909"/>
      <c r="G5" s="909"/>
      <c r="H5" s="909"/>
      <c r="I5" s="909"/>
      <c r="J5" s="909"/>
      <c r="K5" s="909"/>
      <c r="L5" s="909"/>
      <c r="M5" s="909"/>
      <c r="N5" s="909"/>
      <c r="O5" s="909"/>
      <c r="P5" s="909"/>
      <c r="Q5" s="909"/>
      <c r="R5" s="909"/>
      <c r="S5" s="909"/>
      <c r="T5" s="909"/>
      <c r="U5" s="909"/>
      <c r="V5" s="909"/>
      <c r="W5" s="909"/>
      <c r="X5" s="909"/>
      <c r="Y5" s="909"/>
      <c r="Z5" s="909"/>
      <c r="AA5" s="909"/>
      <c r="AB5" s="6"/>
      <c r="AC5" s="6"/>
      <c r="AD5" s="6"/>
      <c r="AE5" s="6"/>
    </row>
    <row r="6" spans="1:1026" ht="3.65" hidden="1" customHeight="1" x14ac:dyDescent="0.25">
      <c r="A6" s="911"/>
      <c r="B6" s="911"/>
      <c r="C6" s="911"/>
      <c r="D6" s="911"/>
      <c r="E6" s="911"/>
      <c r="F6" s="911"/>
      <c r="G6" s="911"/>
      <c r="H6" s="911"/>
      <c r="I6" s="911"/>
      <c r="J6" s="911"/>
      <c r="K6" s="911"/>
      <c r="L6" s="911"/>
      <c r="M6" s="911"/>
      <c r="N6" s="911"/>
      <c r="O6" s="911"/>
      <c r="P6" s="911"/>
      <c r="Q6" s="911"/>
      <c r="R6" s="911"/>
      <c r="S6" s="911"/>
      <c r="T6" s="911"/>
      <c r="U6" s="911"/>
      <c r="V6" s="911"/>
      <c r="W6" s="911"/>
      <c r="X6" s="911"/>
      <c r="Y6" s="911"/>
      <c r="Z6" s="911"/>
      <c r="AA6" s="911"/>
    </row>
    <row r="7" spans="1:1026" s="3" customFormat="1" ht="18.649999999999999" customHeight="1" x14ac:dyDescent="0.2">
      <c r="A7" s="912" t="s">
        <v>1</v>
      </c>
      <c r="B7" s="912"/>
      <c r="C7" s="912"/>
      <c r="D7" s="912"/>
      <c r="E7" s="912"/>
      <c r="F7" s="912"/>
      <c r="G7" s="912"/>
      <c r="H7" s="912"/>
      <c r="I7" s="912"/>
      <c r="J7" s="912"/>
      <c r="K7" s="912"/>
      <c r="L7" s="912"/>
      <c r="M7" s="912"/>
      <c r="N7" s="912"/>
      <c r="O7" s="912"/>
      <c r="P7" s="912"/>
      <c r="Q7" s="912"/>
      <c r="R7" s="912"/>
      <c r="S7" s="912"/>
      <c r="T7" s="912"/>
      <c r="U7" s="912"/>
      <c r="V7" s="912"/>
      <c r="W7" s="912"/>
      <c r="X7" s="912"/>
      <c r="Y7" s="912"/>
      <c r="Z7" s="912"/>
      <c r="AA7" s="912"/>
      <c r="AB7" s="8"/>
      <c r="AC7" s="8"/>
      <c r="AD7" s="8"/>
      <c r="AE7" s="8"/>
    </row>
    <row r="8" spans="1:1026" s="9" customFormat="1" ht="20.25" customHeight="1" thickBot="1" x14ac:dyDescent="0.3">
      <c r="A8" s="913" t="s">
        <v>2</v>
      </c>
      <c r="B8" s="914" t="s">
        <v>3</v>
      </c>
      <c r="C8" s="915" t="s">
        <v>4</v>
      </c>
      <c r="D8" s="915"/>
      <c r="E8" s="916" t="s">
        <v>5</v>
      </c>
      <c r="F8" s="804" t="s">
        <v>321</v>
      </c>
      <c r="G8" s="917" t="s">
        <v>6</v>
      </c>
      <c r="H8" s="918" t="s">
        <v>7</v>
      </c>
      <c r="I8" s="918"/>
      <c r="J8" s="918"/>
      <c r="K8" s="918"/>
      <c r="L8" s="918"/>
      <c r="M8" s="918"/>
      <c r="N8" s="918"/>
      <c r="O8" s="918"/>
      <c r="P8" s="915" t="s">
        <v>380</v>
      </c>
      <c r="Q8" s="915"/>
      <c r="R8" s="915"/>
      <c r="S8" s="915"/>
      <c r="T8" s="919" t="s">
        <v>381</v>
      </c>
      <c r="U8" s="919"/>
      <c r="V8" s="919"/>
      <c r="W8" s="919"/>
      <c r="X8" s="920" t="s">
        <v>384</v>
      </c>
      <c r="Y8" s="920"/>
      <c r="Z8" s="920"/>
      <c r="AA8" s="920"/>
      <c r="AB8" s="922" t="s">
        <v>382</v>
      </c>
      <c r="AC8" s="922"/>
      <c r="AD8" s="922"/>
      <c r="AE8" s="922"/>
      <c r="AF8" s="923" t="s">
        <v>383</v>
      </c>
      <c r="AG8" s="923"/>
      <c r="AH8" s="923"/>
      <c r="AI8" s="923"/>
    </row>
    <row r="9" spans="1:1026" s="9" customFormat="1" ht="10.4" customHeight="1" thickTop="1" thickBot="1" x14ac:dyDescent="0.3">
      <c r="A9" s="913"/>
      <c r="B9" s="914"/>
      <c r="C9" s="924" t="s">
        <v>8</v>
      </c>
      <c r="D9" s="800" t="s">
        <v>9</v>
      </c>
      <c r="E9" s="916"/>
      <c r="F9" s="805"/>
      <c r="G9" s="917"/>
      <c r="H9" s="801" t="s">
        <v>10</v>
      </c>
      <c r="I9" s="802" t="s">
        <v>11</v>
      </c>
      <c r="J9" s="803" t="s">
        <v>12</v>
      </c>
      <c r="K9" s="803"/>
      <c r="L9" s="803"/>
      <c r="M9" s="802" t="s">
        <v>13</v>
      </c>
      <c r="N9" s="802" t="s">
        <v>14</v>
      </c>
      <c r="O9" s="797" t="s">
        <v>15</v>
      </c>
      <c r="P9" s="798" t="s">
        <v>16</v>
      </c>
      <c r="Q9" s="798"/>
      <c r="R9" s="799" t="s">
        <v>17</v>
      </c>
      <c r="S9" s="799"/>
      <c r="T9" s="798" t="s">
        <v>18</v>
      </c>
      <c r="U9" s="798"/>
      <c r="V9" s="908" t="s">
        <v>19</v>
      </c>
      <c r="W9" s="908"/>
      <c r="X9" s="907" t="s">
        <v>20</v>
      </c>
      <c r="Y9" s="907"/>
      <c r="Z9" s="908" t="s">
        <v>21</v>
      </c>
      <c r="AA9" s="908"/>
      <c r="AB9" s="907" t="s">
        <v>22</v>
      </c>
      <c r="AC9" s="907"/>
      <c r="AD9" s="799" t="s">
        <v>23</v>
      </c>
      <c r="AE9" s="799"/>
      <c r="AF9" s="907" t="s">
        <v>24</v>
      </c>
      <c r="AG9" s="907"/>
      <c r="AH9" s="803" t="s">
        <v>25</v>
      </c>
      <c r="AI9" s="803"/>
    </row>
    <row r="10" spans="1:1026" s="9" customFormat="1" ht="12" customHeight="1" thickTop="1" thickBot="1" x14ac:dyDescent="0.3">
      <c r="A10" s="913"/>
      <c r="B10" s="914"/>
      <c r="C10" s="924"/>
      <c r="D10" s="800"/>
      <c r="E10" s="916"/>
      <c r="F10" s="806"/>
      <c r="G10" s="917"/>
      <c r="H10" s="801"/>
      <c r="I10" s="802"/>
      <c r="J10" s="11" t="s">
        <v>26</v>
      </c>
      <c r="K10" s="11" t="s">
        <v>10</v>
      </c>
      <c r="L10" s="11" t="s">
        <v>13</v>
      </c>
      <c r="M10" s="802"/>
      <c r="N10" s="802"/>
      <c r="O10" s="797"/>
      <c r="P10" s="10" t="s">
        <v>27</v>
      </c>
      <c r="Q10" s="11" t="s">
        <v>12</v>
      </c>
      <c r="R10" s="11" t="s">
        <v>27</v>
      </c>
      <c r="S10" s="12" t="s">
        <v>12</v>
      </c>
      <c r="T10" s="10" t="s">
        <v>27</v>
      </c>
      <c r="U10" s="11" t="s">
        <v>12</v>
      </c>
      <c r="V10" s="11" t="s">
        <v>27</v>
      </c>
      <c r="W10" s="13" t="s">
        <v>12</v>
      </c>
      <c r="X10" s="14" t="s">
        <v>27</v>
      </c>
      <c r="Y10" s="11" t="s">
        <v>12</v>
      </c>
      <c r="Z10" s="11" t="s">
        <v>27</v>
      </c>
      <c r="AA10" s="13" t="s">
        <v>12</v>
      </c>
      <c r="AB10" s="14" t="s">
        <v>27</v>
      </c>
      <c r="AC10" s="11" t="s">
        <v>12</v>
      </c>
      <c r="AD10" s="11" t="s">
        <v>27</v>
      </c>
      <c r="AE10" s="12" t="s">
        <v>12</v>
      </c>
      <c r="AF10" s="10" t="s">
        <v>27</v>
      </c>
      <c r="AG10" s="11" t="s">
        <v>12</v>
      </c>
      <c r="AH10" s="11" t="s">
        <v>27</v>
      </c>
      <c r="AI10" s="11" t="s">
        <v>12</v>
      </c>
    </row>
    <row r="11" spans="1:1026" ht="13" customHeight="1" thickTop="1" thickBot="1" x14ac:dyDescent="0.3">
      <c r="A11" s="15" t="s">
        <v>374</v>
      </c>
      <c r="B11" s="16" t="s">
        <v>28</v>
      </c>
      <c r="C11" s="17"/>
      <c r="D11" s="18"/>
      <c r="E11" s="19"/>
      <c r="F11" s="578"/>
      <c r="G11" s="16"/>
      <c r="H11" s="19"/>
      <c r="I11" s="20"/>
      <c r="J11" s="20"/>
      <c r="K11" s="20"/>
      <c r="L11" s="20"/>
      <c r="M11" s="21"/>
      <c r="N11" s="20"/>
      <c r="O11" s="16"/>
      <c r="P11" s="19"/>
      <c r="Q11" s="20"/>
      <c r="R11" s="20"/>
      <c r="S11" s="16"/>
      <c r="T11" s="19"/>
      <c r="U11" s="20"/>
      <c r="V11" s="20"/>
      <c r="W11" s="22"/>
      <c r="X11" s="23"/>
      <c r="Y11" s="21"/>
      <c r="Z11" s="21"/>
      <c r="AA11" s="24"/>
      <c r="AB11" s="23"/>
      <c r="AC11" s="21"/>
      <c r="AD11" s="21"/>
      <c r="AE11" s="25"/>
      <c r="AF11" s="19"/>
      <c r="AG11" s="21"/>
      <c r="AH11" s="21"/>
      <c r="AI11" s="21"/>
    </row>
    <row r="12" spans="1:1026" ht="13" customHeight="1" x14ac:dyDescent="0.25">
      <c r="A12" s="379" t="s">
        <v>29</v>
      </c>
      <c r="B12" s="26" t="s">
        <v>205</v>
      </c>
      <c r="C12" s="27" t="s">
        <v>151</v>
      </c>
      <c r="D12" s="26"/>
      <c r="E12" s="27">
        <v>30</v>
      </c>
      <c r="F12" s="579"/>
      <c r="G12" s="26">
        <v>3</v>
      </c>
      <c r="H12" s="27">
        <v>30</v>
      </c>
      <c r="I12" s="28"/>
      <c r="J12" s="28"/>
      <c r="K12" s="28"/>
      <c r="L12" s="28"/>
      <c r="M12" s="29"/>
      <c r="N12" s="28"/>
      <c r="O12" s="26"/>
      <c r="P12" s="380">
        <v>30</v>
      </c>
      <c r="Q12" s="381"/>
      <c r="R12" s="28"/>
      <c r="S12" s="26"/>
      <c r="T12" s="27"/>
      <c r="U12" s="28"/>
      <c r="V12" s="28"/>
      <c r="W12" s="47"/>
      <c r="X12" s="95"/>
      <c r="Y12" s="29"/>
      <c r="Z12" s="29"/>
      <c r="AA12" s="50"/>
      <c r="AB12" s="95"/>
      <c r="AC12" s="29"/>
      <c r="AD12" s="29"/>
      <c r="AE12" s="51"/>
      <c r="AF12" s="27"/>
      <c r="AG12" s="29"/>
      <c r="AH12" s="29"/>
      <c r="AI12" s="29"/>
    </row>
    <row r="13" spans="1:1026" ht="13" customHeight="1" x14ac:dyDescent="0.25">
      <c r="A13" s="379" t="s">
        <v>31</v>
      </c>
      <c r="B13" s="26" t="s">
        <v>30</v>
      </c>
      <c r="C13" s="27" t="s">
        <v>151</v>
      </c>
      <c r="D13" s="26"/>
      <c r="E13" s="27">
        <v>30</v>
      </c>
      <c r="F13" s="579"/>
      <c r="G13" s="26">
        <v>3</v>
      </c>
      <c r="H13" s="27">
        <v>30</v>
      </c>
      <c r="I13" s="28"/>
      <c r="J13" s="28"/>
      <c r="K13" s="28"/>
      <c r="L13" s="28"/>
      <c r="M13" s="29"/>
      <c r="N13" s="28"/>
      <c r="O13" s="26"/>
      <c r="P13" s="380">
        <v>30</v>
      </c>
      <c r="Q13" s="381"/>
      <c r="R13" s="28"/>
      <c r="S13" s="26"/>
      <c r="T13" s="27"/>
      <c r="U13" s="28"/>
      <c r="V13" s="28"/>
      <c r="W13" s="47"/>
      <c r="X13" s="95"/>
      <c r="Y13" s="29"/>
      <c r="Z13" s="29"/>
      <c r="AA13" s="50"/>
      <c r="AB13" s="95"/>
      <c r="AC13" s="29"/>
      <c r="AD13" s="29"/>
      <c r="AE13" s="51"/>
      <c r="AF13" s="27"/>
      <c r="AG13" s="29"/>
      <c r="AH13" s="29"/>
      <c r="AI13" s="29"/>
    </row>
    <row r="14" spans="1:1026" ht="13" customHeight="1" x14ac:dyDescent="0.25">
      <c r="A14" s="379" t="s">
        <v>200</v>
      </c>
      <c r="B14" s="26" t="s">
        <v>33</v>
      </c>
      <c r="C14" s="27" t="s">
        <v>149</v>
      </c>
      <c r="D14" s="26"/>
      <c r="E14" s="27">
        <v>30</v>
      </c>
      <c r="F14" s="579"/>
      <c r="G14" s="26">
        <v>3</v>
      </c>
      <c r="H14" s="27">
        <v>30</v>
      </c>
      <c r="I14" s="28"/>
      <c r="J14" s="28"/>
      <c r="K14" s="28"/>
      <c r="L14" s="28"/>
      <c r="M14" s="29"/>
      <c r="N14" s="28"/>
      <c r="O14" s="26"/>
      <c r="P14" s="380">
        <v>30</v>
      </c>
      <c r="Q14" s="381"/>
      <c r="R14" s="381"/>
      <c r="S14" s="26"/>
      <c r="T14" s="27"/>
      <c r="U14" s="28"/>
      <c r="V14" s="28"/>
      <c r="W14" s="47"/>
      <c r="X14" s="95"/>
      <c r="Y14" s="29"/>
      <c r="Z14" s="29"/>
      <c r="AA14" s="50"/>
      <c r="AB14" s="95"/>
      <c r="AC14" s="29"/>
      <c r="AD14" s="29"/>
      <c r="AE14" s="51"/>
      <c r="AF14" s="27"/>
      <c r="AG14" s="29"/>
      <c r="AH14" s="29"/>
      <c r="AI14" s="29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13" customHeight="1" x14ac:dyDescent="0.25">
      <c r="A15" s="379" t="s">
        <v>201</v>
      </c>
      <c r="B15" s="26" t="s">
        <v>35</v>
      </c>
      <c r="C15" s="27" t="s">
        <v>270</v>
      </c>
      <c r="D15" s="26"/>
      <c r="E15" s="27">
        <v>30</v>
      </c>
      <c r="F15" s="579"/>
      <c r="G15" s="26">
        <v>3</v>
      </c>
      <c r="H15" s="27">
        <v>30</v>
      </c>
      <c r="I15" s="28"/>
      <c r="J15" s="28"/>
      <c r="K15" s="28"/>
      <c r="L15" s="28"/>
      <c r="M15" s="29"/>
      <c r="N15" s="28"/>
      <c r="O15" s="26"/>
      <c r="P15" s="380">
        <v>30</v>
      </c>
      <c r="Q15" s="381"/>
      <c r="R15" s="381"/>
      <c r="S15" s="26"/>
      <c r="T15" s="27"/>
      <c r="U15" s="28"/>
      <c r="V15" s="28"/>
      <c r="W15" s="47"/>
      <c r="X15" s="95"/>
      <c r="Y15" s="29"/>
      <c r="Z15" s="29"/>
      <c r="AA15" s="50"/>
      <c r="AB15" s="95"/>
      <c r="AC15" s="29"/>
      <c r="AD15" s="29"/>
      <c r="AE15" s="51"/>
      <c r="AF15" s="27"/>
      <c r="AG15" s="29"/>
      <c r="AH15" s="29"/>
      <c r="AI15" s="29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3" customHeight="1" x14ac:dyDescent="0.25">
      <c r="A16" s="379" t="s">
        <v>34</v>
      </c>
      <c r="B16" s="26" t="s">
        <v>37</v>
      </c>
      <c r="C16" s="27" t="s">
        <v>270</v>
      </c>
      <c r="D16" s="26"/>
      <c r="E16" s="27">
        <v>45</v>
      </c>
      <c r="F16" s="579" t="s">
        <v>319</v>
      </c>
      <c r="G16" s="26">
        <v>4</v>
      </c>
      <c r="H16" s="27">
        <v>30</v>
      </c>
      <c r="I16" s="28"/>
      <c r="J16" s="28">
        <v>15</v>
      </c>
      <c r="K16" s="28"/>
      <c r="L16" s="28"/>
      <c r="M16" s="29"/>
      <c r="N16" s="28"/>
      <c r="O16" s="26"/>
      <c r="P16" s="380">
        <v>30</v>
      </c>
      <c r="Q16" s="381">
        <v>15</v>
      </c>
      <c r="R16" s="381"/>
      <c r="S16" s="26"/>
      <c r="T16" s="27"/>
      <c r="U16" s="28"/>
      <c r="V16" s="28"/>
      <c r="W16" s="47"/>
      <c r="X16" s="95"/>
      <c r="Y16" s="29"/>
      <c r="Z16" s="29"/>
      <c r="AA16" s="50"/>
      <c r="AB16" s="95"/>
      <c r="AC16" s="29"/>
      <c r="AD16" s="29"/>
      <c r="AE16" s="51"/>
      <c r="AF16" s="27"/>
      <c r="AG16" s="29"/>
      <c r="AH16" s="29"/>
      <c r="AI16" s="29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1:57" customFormat="1" ht="13" customHeight="1" x14ac:dyDescent="0.25">
      <c r="A17" s="379" t="s">
        <v>32</v>
      </c>
      <c r="B17" s="26" t="s">
        <v>39</v>
      </c>
      <c r="C17" s="27" t="s">
        <v>269</v>
      </c>
      <c r="D17" s="26"/>
      <c r="E17" s="27">
        <v>60</v>
      </c>
      <c r="F17" s="579" t="s">
        <v>320</v>
      </c>
      <c r="G17" s="26">
        <v>5</v>
      </c>
      <c r="H17" s="27">
        <v>30</v>
      </c>
      <c r="I17" s="28"/>
      <c r="J17" s="28">
        <v>30</v>
      </c>
      <c r="K17" s="28"/>
      <c r="L17" s="28"/>
      <c r="M17" s="29"/>
      <c r="N17" s="28"/>
      <c r="O17" s="26"/>
      <c r="P17" s="380"/>
      <c r="Q17" s="381"/>
      <c r="R17" s="381">
        <v>30</v>
      </c>
      <c r="S17" s="26">
        <v>30</v>
      </c>
      <c r="T17" s="27"/>
      <c r="U17" s="28"/>
      <c r="V17" s="28"/>
      <c r="W17" s="47"/>
      <c r="X17" s="95"/>
      <c r="Y17" s="29"/>
      <c r="Z17" s="29"/>
      <c r="AA17" s="50"/>
      <c r="AB17" s="95"/>
      <c r="AC17" s="29"/>
      <c r="AD17" s="29"/>
      <c r="AE17" s="51"/>
      <c r="AF17" s="27"/>
      <c r="AG17" s="29"/>
      <c r="AH17" s="29"/>
      <c r="AI17" s="29"/>
    </row>
    <row r="18" spans="1:57" customFormat="1" ht="13" customHeight="1" x14ac:dyDescent="0.25">
      <c r="A18" s="379" t="s">
        <v>36</v>
      </c>
      <c r="B18" s="26" t="s">
        <v>41</v>
      </c>
      <c r="C18" s="27"/>
      <c r="D18" s="26" t="s">
        <v>192</v>
      </c>
      <c r="E18" s="27">
        <v>90</v>
      </c>
      <c r="F18" s="579" t="s">
        <v>322</v>
      </c>
      <c r="G18" s="706">
        <v>9</v>
      </c>
      <c r="H18" s="27">
        <v>90</v>
      </c>
      <c r="I18" s="28"/>
      <c r="J18" s="28"/>
      <c r="K18" s="28"/>
      <c r="L18" s="28"/>
      <c r="M18" s="29"/>
      <c r="N18" s="28"/>
      <c r="O18" s="26"/>
      <c r="P18" s="380"/>
      <c r="Q18" s="381"/>
      <c r="R18" s="381"/>
      <c r="S18" s="26"/>
      <c r="T18" s="27"/>
      <c r="U18" s="28"/>
      <c r="V18" s="28"/>
      <c r="W18" s="47"/>
      <c r="X18" s="95"/>
      <c r="Y18" s="29"/>
      <c r="Z18" s="29"/>
      <c r="AA18" s="50"/>
      <c r="AB18" s="95">
        <v>30</v>
      </c>
      <c r="AC18" s="29"/>
      <c r="AD18" s="29">
        <v>30</v>
      </c>
      <c r="AE18" s="51"/>
      <c r="AF18" s="27">
        <v>30</v>
      </c>
      <c r="AG18" s="29"/>
      <c r="AH18" s="29"/>
      <c r="AI18" s="29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customFormat="1" ht="24" customHeight="1" x14ac:dyDescent="0.25">
      <c r="A19" s="379" t="s">
        <v>38</v>
      </c>
      <c r="B19" s="26" t="s">
        <v>206</v>
      </c>
      <c r="C19" s="27" t="s">
        <v>192</v>
      </c>
      <c r="D19" s="26" t="s">
        <v>377</v>
      </c>
      <c r="E19" s="27">
        <v>180</v>
      </c>
      <c r="F19" s="579" t="s">
        <v>376</v>
      </c>
      <c r="G19" s="706">
        <v>12</v>
      </c>
      <c r="H19" s="27"/>
      <c r="I19" s="28">
        <v>180</v>
      </c>
      <c r="J19" s="28"/>
      <c r="K19" s="28"/>
      <c r="L19" s="28"/>
      <c r="M19" s="29"/>
      <c r="N19" s="28"/>
      <c r="O19" s="26"/>
      <c r="P19" s="27">
        <v>30</v>
      </c>
      <c r="Q19" s="28"/>
      <c r="R19" s="28">
        <v>30</v>
      </c>
      <c r="S19" s="26"/>
      <c r="T19" s="27">
        <v>30</v>
      </c>
      <c r="U19" s="28"/>
      <c r="V19" s="28">
        <v>30</v>
      </c>
      <c r="W19" s="47"/>
      <c r="X19" s="95">
        <v>30</v>
      </c>
      <c r="Y19" s="29"/>
      <c r="Z19" s="29">
        <v>30</v>
      </c>
      <c r="AA19" s="50"/>
      <c r="AB19" s="95"/>
      <c r="AC19" s="29"/>
      <c r="AD19" s="29"/>
      <c r="AE19" s="51"/>
      <c r="AF19" s="27"/>
      <c r="AG19" s="29"/>
      <c r="AH19" s="29"/>
      <c r="AI19" s="29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customFormat="1" ht="13" customHeight="1" thickBot="1" x14ac:dyDescent="0.3">
      <c r="A20" s="379" t="s">
        <v>40</v>
      </c>
      <c r="B20" s="105" t="s">
        <v>207</v>
      </c>
      <c r="C20" s="27" t="s">
        <v>176</v>
      </c>
      <c r="D20" s="26" t="s">
        <v>176</v>
      </c>
      <c r="E20" s="27">
        <v>60</v>
      </c>
      <c r="F20" s="600"/>
      <c r="G20" s="706">
        <v>0</v>
      </c>
      <c r="H20" s="27"/>
      <c r="I20" s="28"/>
      <c r="J20" s="28">
        <v>60</v>
      </c>
      <c r="K20" s="28"/>
      <c r="L20" s="28"/>
      <c r="M20" s="29"/>
      <c r="N20" s="28"/>
      <c r="O20" s="26"/>
      <c r="P20" s="104"/>
      <c r="Q20" s="494"/>
      <c r="R20" s="28"/>
      <c r="S20" s="26"/>
      <c r="T20" s="27"/>
      <c r="U20" s="28">
        <v>30</v>
      </c>
      <c r="V20" s="28"/>
      <c r="W20" s="47">
        <v>30</v>
      </c>
      <c r="X20" s="95"/>
      <c r="Y20" s="29"/>
      <c r="Z20" s="29"/>
      <c r="AA20" s="50"/>
      <c r="AB20" s="95"/>
      <c r="AC20" s="29"/>
      <c r="AD20" s="29"/>
      <c r="AE20" s="51"/>
      <c r="AF20" s="27"/>
      <c r="AG20" s="29"/>
      <c r="AH20" s="29"/>
      <c r="AI20" s="29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customFormat="1" ht="13" customHeight="1" thickTop="1" thickBot="1" x14ac:dyDescent="0.3">
      <c r="A21" s="413" t="s">
        <v>193</v>
      </c>
      <c r="B21" s="37"/>
      <c r="C21" s="721" t="s">
        <v>378</v>
      </c>
      <c r="D21" s="722" t="s">
        <v>379</v>
      </c>
      <c r="E21" s="516">
        <f>SUM(E12:E20)</f>
        <v>555</v>
      </c>
      <c r="F21" s="580"/>
      <c r="G21" s="37">
        <f t="shared" ref="G21:AI21" si="0">SUM(G12:G20)</f>
        <v>42</v>
      </c>
      <c r="H21" s="516">
        <f>SUM(H12:H20)</f>
        <v>270</v>
      </c>
      <c r="I21" s="39">
        <f t="shared" si="0"/>
        <v>180</v>
      </c>
      <c r="J21" s="39">
        <f t="shared" si="0"/>
        <v>105</v>
      </c>
      <c r="K21" s="39">
        <f t="shared" si="0"/>
        <v>0</v>
      </c>
      <c r="L21" s="39">
        <f t="shared" si="0"/>
        <v>0</v>
      </c>
      <c r="M21" s="522">
        <f t="shared" si="0"/>
        <v>0</v>
      </c>
      <c r="N21" s="39">
        <f t="shared" si="0"/>
        <v>0</v>
      </c>
      <c r="O21" s="37">
        <f t="shared" si="0"/>
        <v>0</v>
      </c>
      <c r="P21" s="41">
        <f t="shared" si="0"/>
        <v>180</v>
      </c>
      <c r="Q21" s="39">
        <f t="shared" si="0"/>
        <v>15</v>
      </c>
      <c r="R21" s="39">
        <f t="shared" si="0"/>
        <v>60</v>
      </c>
      <c r="S21" s="37">
        <f t="shared" si="0"/>
        <v>30</v>
      </c>
      <c r="T21" s="516">
        <f t="shared" si="0"/>
        <v>30</v>
      </c>
      <c r="U21" s="39">
        <f t="shared" si="0"/>
        <v>30</v>
      </c>
      <c r="V21" s="39">
        <f t="shared" si="0"/>
        <v>30</v>
      </c>
      <c r="W21" s="517">
        <f t="shared" si="0"/>
        <v>30</v>
      </c>
      <c r="X21" s="41">
        <f t="shared" si="0"/>
        <v>30</v>
      </c>
      <c r="Y21" s="522">
        <f t="shared" si="0"/>
        <v>0</v>
      </c>
      <c r="Z21" s="522">
        <f t="shared" si="0"/>
        <v>30</v>
      </c>
      <c r="AA21" s="524">
        <f t="shared" si="0"/>
        <v>0</v>
      </c>
      <c r="AB21" s="41">
        <f t="shared" si="0"/>
        <v>30</v>
      </c>
      <c r="AC21" s="522">
        <f t="shared" si="0"/>
        <v>0</v>
      </c>
      <c r="AD21" s="522">
        <f t="shared" si="0"/>
        <v>30</v>
      </c>
      <c r="AE21" s="515">
        <f t="shared" si="0"/>
        <v>0</v>
      </c>
      <c r="AF21" s="516">
        <f t="shared" si="0"/>
        <v>30</v>
      </c>
      <c r="AG21" s="522">
        <f t="shared" si="0"/>
        <v>0</v>
      </c>
      <c r="AH21" s="522">
        <f t="shared" si="0"/>
        <v>0</v>
      </c>
      <c r="AI21" s="522">
        <f t="shared" si="0"/>
        <v>0</v>
      </c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customFormat="1" ht="24" customHeight="1" thickTop="1" thickBot="1" x14ac:dyDescent="0.3">
      <c r="A22" s="43" t="s">
        <v>338</v>
      </c>
      <c r="B22" s="16" t="s">
        <v>42</v>
      </c>
      <c r="C22" s="19"/>
      <c r="D22" s="16"/>
      <c r="E22" s="19"/>
      <c r="F22" s="578"/>
      <c r="G22" s="16"/>
      <c r="H22" s="19"/>
      <c r="I22" s="20"/>
      <c r="J22" s="20"/>
      <c r="K22" s="20"/>
      <c r="L22" s="20"/>
      <c r="M22" s="44"/>
      <c r="N22" s="20"/>
      <c r="O22" s="16"/>
      <c r="P22" s="398"/>
      <c r="Q22" s="399"/>
      <c r="R22" s="20"/>
      <c r="S22" s="16"/>
      <c r="T22" s="19"/>
      <c r="U22" s="20"/>
      <c r="V22" s="20"/>
      <c r="W22" s="22"/>
      <c r="X22" s="23"/>
      <c r="Y22" s="44"/>
      <c r="Z22" s="44"/>
      <c r="AA22" s="45"/>
      <c r="AB22" s="23"/>
      <c r="AC22" s="44"/>
      <c r="AD22" s="44"/>
      <c r="AE22" s="46"/>
      <c r="AF22" s="19"/>
      <c r="AG22" s="44"/>
      <c r="AH22" s="44"/>
      <c r="AI22" s="44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customFormat="1" ht="13" customHeight="1" x14ac:dyDescent="0.25">
      <c r="A23" s="457" t="s">
        <v>43</v>
      </c>
      <c r="B23" s="47" t="s">
        <v>44</v>
      </c>
      <c r="C23" s="48" t="s">
        <v>269</v>
      </c>
      <c r="D23" s="49"/>
      <c r="E23" s="27">
        <v>60</v>
      </c>
      <c r="F23" s="579" t="s">
        <v>320</v>
      </c>
      <c r="G23" s="26">
        <v>5</v>
      </c>
      <c r="H23" s="27">
        <v>30</v>
      </c>
      <c r="I23" s="30"/>
      <c r="J23" s="28">
        <v>30</v>
      </c>
      <c r="K23" s="30"/>
      <c r="L23" s="30"/>
      <c r="M23" s="29"/>
      <c r="N23" s="30"/>
      <c r="O23" s="31"/>
      <c r="P23" s="380">
        <v>30</v>
      </c>
      <c r="Q23" s="381">
        <v>30</v>
      </c>
      <c r="R23" s="380"/>
      <c r="S23" s="401"/>
      <c r="T23" s="380"/>
      <c r="U23" s="381"/>
      <c r="V23" s="28"/>
      <c r="W23" s="47"/>
      <c r="X23" s="95"/>
      <c r="Y23" s="29"/>
      <c r="Z23" s="29"/>
      <c r="AA23" s="50"/>
      <c r="AB23" s="95"/>
      <c r="AC23" s="29"/>
      <c r="AD23" s="29"/>
      <c r="AE23" s="51"/>
      <c r="AF23" s="27"/>
      <c r="AG23" s="29"/>
      <c r="AH23" s="29"/>
      <c r="AI23" s="29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customFormat="1" ht="13" customHeight="1" x14ac:dyDescent="0.25">
      <c r="A24" s="330" t="s">
        <v>45</v>
      </c>
      <c r="B24" s="52" t="s">
        <v>208</v>
      </c>
      <c r="C24" s="53" t="s">
        <v>149</v>
      </c>
      <c r="D24" s="54"/>
      <c r="E24" s="56">
        <v>30</v>
      </c>
      <c r="F24" s="581"/>
      <c r="G24" s="55">
        <v>3</v>
      </c>
      <c r="H24" s="56">
        <v>30</v>
      </c>
      <c r="I24" s="423"/>
      <c r="J24" s="423"/>
      <c r="K24" s="423"/>
      <c r="L24" s="423"/>
      <c r="M24" s="421"/>
      <c r="N24" s="423"/>
      <c r="O24" s="422"/>
      <c r="P24" s="382">
        <v>30</v>
      </c>
      <c r="Q24" s="381"/>
      <c r="R24" s="404"/>
      <c r="S24" s="405"/>
      <c r="T24" s="406"/>
      <c r="U24" s="404"/>
      <c r="V24" s="400"/>
      <c r="W24" s="166"/>
      <c r="X24" s="167"/>
      <c r="Y24" s="61"/>
      <c r="Z24" s="61"/>
      <c r="AA24" s="62"/>
      <c r="AB24" s="167"/>
      <c r="AC24" s="61"/>
      <c r="AD24" s="61"/>
      <c r="AE24" s="63"/>
      <c r="AF24" s="158"/>
      <c r="AG24" s="61"/>
      <c r="AH24" s="61"/>
      <c r="AI24" s="61"/>
      <c r="AJ24" s="65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7"/>
    </row>
    <row r="25" spans="1:57" customFormat="1" ht="13" customHeight="1" x14ac:dyDescent="0.25">
      <c r="A25" s="330" t="s">
        <v>47</v>
      </c>
      <c r="B25" s="52" t="s">
        <v>209</v>
      </c>
      <c r="C25" s="53"/>
      <c r="D25" s="54" t="s">
        <v>149</v>
      </c>
      <c r="E25" s="420">
        <v>30</v>
      </c>
      <c r="F25" s="582"/>
      <c r="G25" s="422">
        <v>3</v>
      </c>
      <c r="H25" s="70">
        <v>30</v>
      </c>
      <c r="I25" s="423"/>
      <c r="J25" s="423"/>
      <c r="K25" s="423"/>
      <c r="L25" s="423"/>
      <c r="M25" s="421"/>
      <c r="N25" s="423"/>
      <c r="O25" s="422"/>
      <c r="P25" s="382"/>
      <c r="Q25" s="381"/>
      <c r="R25" s="380">
        <v>30</v>
      </c>
      <c r="S25" s="401"/>
      <c r="T25" s="380"/>
      <c r="U25" s="381"/>
      <c r="V25" s="400"/>
      <c r="W25" s="166"/>
      <c r="X25" s="167"/>
      <c r="Y25" s="61"/>
      <c r="Z25" s="61"/>
      <c r="AA25" s="62"/>
      <c r="AB25" s="167"/>
      <c r="AC25" s="61"/>
      <c r="AD25" s="61"/>
      <c r="AE25" s="63"/>
      <c r="AF25" s="158"/>
      <c r="AG25" s="61"/>
      <c r="AH25" s="61"/>
      <c r="AI25" s="61"/>
      <c r="AJ25" s="65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7"/>
    </row>
    <row r="26" spans="1:57" customFormat="1" ht="13" customHeight="1" x14ac:dyDescent="0.25">
      <c r="A26" s="602" t="s">
        <v>49</v>
      </c>
      <c r="B26" s="69" t="s">
        <v>210</v>
      </c>
      <c r="C26" s="420"/>
      <c r="D26" s="73" t="s">
        <v>151</v>
      </c>
      <c r="E26" s="137">
        <v>30</v>
      </c>
      <c r="F26" s="583"/>
      <c r="G26" s="422">
        <v>3</v>
      </c>
      <c r="H26" s="70">
        <v>30</v>
      </c>
      <c r="I26" s="423"/>
      <c r="J26" s="423"/>
      <c r="K26" s="423"/>
      <c r="L26" s="423"/>
      <c r="M26" s="421"/>
      <c r="N26" s="423"/>
      <c r="O26" s="69"/>
      <c r="P26" s="383"/>
      <c r="Q26" s="384"/>
      <c r="R26" s="384">
        <v>30</v>
      </c>
      <c r="S26" s="402"/>
      <c r="T26" s="495"/>
      <c r="U26" s="404"/>
      <c r="V26" s="400"/>
      <c r="W26" s="166"/>
      <c r="X26" s="167"/>
      <c r="Y26" s="61"/>
      <c r="Z26" s="61"/>
      <c r="AA26" s="62"/>
      <c r="AB26" s="167"/>
      <c r="AC26" s="61"/>
      <c r="AD26" s="61"/>
      <c r="AE26" s="63"/>
      <c r="AF26" s="158"/>
      <c r="AG26" s="61"/>
      <c r="AH26" s="61"/>
      <c r="AI26" s="61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customFormat="1" ht="13" customHeight="1" x14ac:dyDescent="0.25">
      <c r="A27" s="569" t="s">
        <v>48</v>
      </c>
      <c r="B27" s="69" t="s">
        <v>46</v>
      </c>
      <c r="C27" s="458" t="s">
        <v>149</v>
      </c>
      <c r="D27" s="459"/>
      <c r="E27" s="84">
        <v>30</v>
      </c>
      <c r="F27" s="316"/>
      <c r="G27" s="460">
        <v>3</v>
      </c>
      <c r="H27" s="461">
        <v>30</v>
      </c>
      <c r="I27" s="423"/>
      <c r="J27" s="423"/>
      <c r="K27" s="423"/>
      <c r="L27" s="423"/>
      <c r="M27" s="421"/>
      <c r="N27" s="423"/>
      <c r="O27" s="422"/>
      <c r="P27" s="382"/>
      <c r="Q27" s="381"/>
      <c r="R27" s="382"/>
      <c r="S27" s="401"/>
      <c r="T27" s="380">
        <v>30</v>
      </c>
      <c r="U27" s="381"/>
      <c r="V27" s="400"/>
      <c r="W27" s="166"/>
      <c r="X27" s="167"/>
      <c r="Y27" s="61"/>
      <c r="Z27" s="61"/>
      <c r="AA27" s="62"/>
      <c r="AB27" s="167"/>
      <c r="AC27" s="61"/>
      <c r="AD27" s="61"/>
      <c r="AE27" s="63"/>
      <c r="AF27" s="158"/>
      <c r="AG27" s="61"/>
      <c r="AH27" s="61"/>
      <c r="AI27" s="61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customFormat="1" ht="13" customHeight="1" thickBot="1" x14ac:dyDescent="0.3">
      <c r="A28" s="330" t="s">
        <v>368</v>
      </c>
      <c r="B28" s="462" t="s">
        <v>211</v>
      </c>
      <c r="C28" s="53"/>
      <c r="D28" s="54" t="s">
        <v>176</v>
      </c>
      <c r="E28" s="56">
        <v>30</v>
      </c>
      <c r="F28" s="581"/>
      <c r="G28" s="52">
        <v>1</v>
      </c>
      <c r="H28" s="53"/>
      <c r="I28" s="142"/>
      <c r="J28" s="142"/>
      <c r="K28" s="142"/>
      <c r="L28" s="142"/>
      <c r="M28" s="143"/>
      <c r="N28" s="142"/>
      <c r="O28" s="52">
        <v>30</v>
      </c>
      <c r="P28" s="373"/>
      <c r="Q28" s="112"/>
      <c r="R28" s="112"/>
      <c r="S28" s="455">
        <v>30</v>
      </c>
      <c r="T28" s="456"/>
      <c r="U28" s="414"/>
      <c r="V28" s="78"/>
      <c r="W28" s="79"/>
      <c r="X28" s="80"/>
      <c r="Y28" s="81"/>
      <c r="Z28" s="81"/>
      <c r="AA28" s="82"/>
      <c r="AB28" s="80"/>
      <c r="AC28" s="81"/>
      <c r="AD28" s="81"/>
      <c r="AE28" s="83"/>
      <c r="AF28" s="84"/>
      <c r="AG28" s="81"/>
      <c r="AH28" s="81"/>
      <c r="AI28" s="81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customFormat="1" ht="13" customHeight="1" thickTop="1" thickBot="1" x14ac:dyDescent="0.3">
      <c r="A29" s="603" t="s">
        <v>193</v>
      </c>
      <c r="B29" s="528"/>
      <c r="C29" s="529" t="s">
        <v>351</v>
      </c>
      <c r="D29" s="530" t="s">
        <v>352</v>
      </c>
      <c r="E29" s="374">
        <f t="shared" ref="E29:AI29" si="1">SUM(E23:E28)</f>
        <v>210</v>
      </c>
      <c r="F29" s="584"/>
      <c r="G29" s="377">
        <f t="shared" si="1"/>
        <v>18</v>
      </c>
      <c r="H29" s="375">
        <f t="shared" si="1"/>
        <v>150</v>
      </c>
      <c r="I29" s="376">
        <f t="shared" si="1"/>
        <v>0</v>
      </c>
      <c r="J29" s="376">
        <f t="shared" si="1"/>
        <v>30</v>
      </c>
      <c r="K29" s="376">
        <f t="shared" si="1"/>
        <v>0</v>
      </c>
      <c r="L29" s="376">
        <f t="shared" si="1"/>
        <v>0</v>
      </c>
      <c r="M29" s="376">
        <f t="shared" si="1"/>
        <v>0</v>
      </c>
      <c r="N29" s="376">
        <f t="shared" si="1"/>
        <v>0</v>
      </c>
      <c r="O29" s="377">
        <f t="shared" si="1"/>
        <v>30</v>
      </c>
      <c r="P29" s="375">
        <f t="shared" si="1"/>
        <v>60</v>
      </c>
      <c r="Q29" s="376">
        <f t="shared" si="1"/>
        <v>30</v>
      </c>
      <c r="R29" s="376">
        <f t="shared" si="1"/>
        <v>60</v>
      </c>
      <c r="S29" s="378">
        <f t="shared" si="1"/>
        <v>30</v>
      </c>
      <c r="T29" s="123">
        <f t="shared" si="1"/>
        <v>30</v>
      </c>
      <c r="U29" s="121">
        <f t="shared" si="1"/>
        <v>0</v>
      </c>
      <c r="V29" s="121">
        <f t="shared" si="1"/>
        <v>0</v>
      </c>
      <c r="W29" s="531">
        <f t="shared" si="1"/>
        <v>0</v>
      </c>
      <c r="X29" s="124">
        <f t="shared" si="1"/>
        <v>0</v>
      </c>
      <c r="Y29" s="125">
        <f t="shared" si="1"/>
        <v>0</v>
      </c>
      <c r="Z29" s="125">
        <f t="shared" si="1"/>
        <v>0</v>
      </c>
      <c r="AA29" s="520">
        <f t="shared" si="1"/>
        <v>0</v>
      </c>
      <c r="AB29" s="124">
        <f t="shared" si="1"/>
        <v>0</v>
      </c>
      <c r="AC29" s="125">
        <f t="shared" si="1"/>
        <v>0</v>
      </c>
      <c r="AD29" s="125">
        <f t="shared" si="1"/>
        <v>0</v>
      </c>
      <c r="AE29" s="521">
        <f t="shared" si="1"/>
        <v>0</v>
      </c>
      <c r="AF29" s="123">
        <f t="shared" si="1"/>
        <v>0</v>
      </c>
      <c r="AG29" s="125">
        <f t="shared" si="1"/>
        <v>0</v>
      </c>
      <c r="AH29" s="125">
        <f t="shared" si="1"/>
        <v>0</v>
      </c>
      <c r="AI29" s="125">
        <f t="shared" si="1"/>
        <v>0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s="7" customFormat="1" ht="12" customHeight="1" thickTop="1" x14ac:dyDescent="0.25">
      <c r="A30" s="789" t="s">
        <v>339</v>
      </c>
      <c r="B30" s="773" t="s">
        <v>51</v>
      </c>
      <c r="C30" s="781"/>
      <c r="D30" s="773"/>
      <c r="E30" s="775"/>
      <c r="F30" s="771"/>
      <c r="G30" s="773"/>
      <c r="H30" s="775"/>
      <c r="I30" s="777"/>
      <c r="J30" s="771"/>
      <c r="K30" s="771"/>
      <c r="L30" s="771"/>
      <c r="M30" s="777"/>
      <c r="N30" s="777"/>
      <c r="O30" s="779"/>
      <c r="P30" s="775"/>
      <c r="Q30" s="771"/>
      <c r="R30" s="771"/>
      <c r="S30" s="773"/>
      <c r="T30" s="775"/>
      <c r="U30" s="771"/>
      <c r="V30" s="771"/>
      <c r="W30" s="773"/>
      <c r="X30" s="775"/>
      <c r="Y30" s="771"/>
      <c r="Z30" s="771"/>
      <c r="AA30" s="773"/>
      <c r="AB30" s="775"/>
      <c r="AC30" s="771"/>
      <c r="AD30" s="771"/>
      <c r="AE30" s="773"/>
      <c r="AF30" s="775"/>
      <c r="AG30" s="771"/>
      <c r="AH30" s="771"/>
      <c r="AI30" s="771"/>
    </row>
    <row r="31" spans="1:57" s="7" customFormat="1" ht="12" customHeight="1" thickBot="1" x14ac:dyDescent="0.3">
      <c r="A31" s="790"/>
      <c r="B31" s="774"/>
      <c r="C31" s="782"/>
      <c r="D31" s="774"/>
      <c r="E31" s="776"/>
      <c r="F31" s="772"/>
      <c r="G31" s="774"/>
      <c r="H31" s="776"/>
      <c r="I31" s="778"/>
      <c r="J31" s="772"/>
      <c r="K31" s="772"/>
      <c r="L31" s="772"/>
      <c r="M31" s="778"/>
      <c r="N31" s="778"/>
      <c r="O31" s="780"/>
      <c r="P31" s="776"/>
      <c r="Q31" s="772"/>
      <c r="R31" s="772"/>
      <c r="S31" s="774"/>
      <c r="T31" s="776"/>
      <c r="U31" s="772"/>
      <c r="V31" s="772"/>
      <c r="W31" s="774"/>
      <c r="X31" s="776"/>
      <c r="Y31" s="772"/>
      <c r="Z31" s="772"/>
      <c r="AA31" s="774"/>
      <c r="AB31" s="776"/>
      <c r="AC31" s="772"/>
      <c r="AD31" s="772"/>
      <c r="AE31" s="774"/>
      <c r="AF31" s="776"/>
      <c r="AG31" s="772"/>
      <c r="AH31" s="772"/>
      <c r="AI31" s="772"/>
    </row>
    <row r="32" spans="1:57" s="7" customFormat="1" ht="13" customHeight="1" x14ac:dyDescent="0.2">
      <c r="A32" s="604" t="s">
        <v>57</v>
      </c>
      <c r="B32" s="89" t="s">
        <v>236</v>
      </c>
      <c r="C32" s="48"/>
      <c r="D32" s="570" t="s">
        <v>269</v>
      </c>
      <c r="E32" s="463">
        <v>60</v>
      </c>
      <c r="F32" s="585" t="s">
        <v>320</v>
      </c>
      <c r="G32" s="89">
        <v>5</v>
      </c>
      <c r="H32" s="48">
        <v>30</v>
      </c>
      <c r="I32" s="90"/>
      <c r="J32" s="91">
        <v>30</v>
      </c>
      <c r="K32" s="92"/>
      <c r="L32" s="92"/>
      <c r="M32" s="93"/>
      <c r="N32" s="93"/>
      <c r="O32" s="94"/>
      <c r="P32" s="48"/>
      <c r="Q32" s="91"/>
      <c r="R32" s="408">
        <v>30</v>
      </c>
      <c r="S32" s="427">
        <v>30</v>
      </c>
      <c r="T32" s="407"/>
      <c r="U32" s="408"/>
      <c r="V32" s="408"/>
      <c r="W32" s="427"/>
      <c r="X32" s="407"/>
      <c r="Y32" s="408"/>
      <c r="Z32" s="91"/>
      <c r="AA32" s="88"/>
      <c r="AB32" s="48"/>
      <c r="AC32" s="91"/>
      <c r="AD32" s="91"/>
      <c r="AE32" s="89"/>
      <c r="AF32" s="428"/>
      <c r="AG32" s="91"/>
      <c r="AH32" s="91"/>
      <c r="AI32" s="91"/>
    </row>
    <row r="33" spans="1:35" s="7" customFormat="1" ht="13" customHeight="1" x14ac:dyDescent="0.2">
      <c r="A33" s="729" t="s">
        <v>202</v>
      </c>
      <c r="B33" s="47" t="s">
        <v>238</v>
      </c>
      <c r="C33" s="74"/>
      <c r="D33" s="740" t="s">
        <v>151</v>
      </c>
      <c r="E33" s="137">
        <v>30</v>
      </c>
      <c r="F33" s="583"/>
      <c r="G33" s="98">
        <v>3</v>
      </c>
      <c r="H33" s="74">
        <v>30</v>
      </c>
      <c r="I33" s="738"/>
      <c r="J33" s="77"/>
      <c r="K33" s="75"/>
      <c r="L33" s="75"/>
      <c r="M33" s="100"/>
      <c r="N33" s="100"/>
      <c r="O33" s="101"/>
      <c r="P33" s="74"/>
      <c r="Q33" s="77"/>
      <c r="R33" s="384"/>
      <c r="S33" s="430"/>
      <c r="T33" s="383"/>
      <c r="U33" s="384"/>
      <c r="V33" s="741">
        <v>30</v>
      </c>
      <c r="W33" s="429"/>
      <c r="X33" s="409"/>
      <c r="Y33" s="381"/>
      <c r="Z33" s="28"/>
      <c r="AA33" s="47"/>
      <c r="AB33" s="95"/>
      <c r="AC33" s="28"/>
      <c r="AD33" s="28"/>
      <c r="AE33" s="26"/>
      <c r="AF33" s="27"/>
      <c r="AG33" s="28"/>
      <c r="AH33" s="28"/>
      <c r="AI33" s="28"/>
    </row>
    <row r="34" spans="1:35" s="7" customFormat="1" ht="24" customHeight="1" x14ac:dyDescent="0.25">
      <c r="A34" s="605" t="s">
        <v>52</v>
      </c>
      <c r="B34" s="47" t="s">
        <v>239</v>
      </c>
      <c r="C34" s="74"/>
      <c r="D34" s="573" t="s">
        <v>149</v>
      </c>
      <c r="E34" s="140">
        <v>30</v>
      </c>
      <c r="F34" s="586"/>
      <c r="G34" s="98">
        <v>3</v>
      </c>
      <c r="H34" s="74">
        <v>30</v>
      </c>
      <c r="I34" s="99"/>
      <c r="J34" s="77"/>
      <c r="K34" s="75"/>
      <c r="L34" s="30"/>
      <c r="M34" s="29"/>
      <c r="N34" s="29"/>
      <c r="O34" s="50"/>
      <c r="P34" s="95"/>
      <c r="Q34" s="28"/>
      <c r="R34" s="381">
        <v>30</v>
      </c>
      <c r="S34" s="429"/>
      <c r="T34" s="409"/>
      <c r="U34" s="381"/>
      <c r="V34" s="381"/>
      <c r="W34" s="429"/>
      <c r="X34" s="409"/>
      <c r="Y34" s="381"/>
      <c r="Z34" s="28"/>
      <c r="AA34" s="47"/>
      <c r="AB34" s="95"/>
      <c r="AC34" s="28"/>
      <c r="AD34" s="28"/>
      <c r="AE34" s="26"/>
      <c r="AF34" s="27"/>
      <c r="AG34" s="28"/>
      <c r="AH34" s="28"/>
      <c r="AI34" s="28"/>
    </row>
    <row r="35" spans="1:35" s="7" customFormat="1" ht="13" customHeight="1" x14ac:dyDescent="0.2">
      <c r="A35" s="704" t="s">
        <v>54</v>
      </c>
      <c r="B35" s="47" t="s">
        <v>240</v>
      </c>
      <c r="C35" s="74"/>
      <c r="D35" s="571" t="s">
        <v>269</v>
      </c>
      <c r="E35" s="137">
        <v>45</v>
      </c>
      <c r="F35" s="583" t="s">
        <v>319</v>
      </c>
      <c r="G35" s="98">
        <v>4</v>
      </c>
      <c r="H35" s="74">
        <v>30</v>
      </c>
      <c r="I35" s="99"/>
      <c r="J35" s="77">
        <v>15</v>
      </c>
      <c r="K35" s="75"/>
      <c r="L35" s="75"/>
      <c r="M35" s="100"/>
      <c r="N35" s="100"/>
      <c r="O35" s="101"/>
      <c r="P35" s="74"/>
      <c r="Q35" s="77"/>
      <c r="R35" s="384">
        <v>30</v>
      </c>
      <c r="S35" s="430">
        <v>15</v>
      </c>
      <c r="T35" s="409"/>
      <c r="U35" s="381"/>
      <c r="V35" s="381"/>
      <c r="W35" s="429"/>
      <c r="X35" s="409"/>
      <c r="Y35" s="381"/>
      <c r="Z35" s="28"/>
      <c r="AA35" s="47"/>
      <c r="AB35" s="95"/>
      <c r="AC35" s="28"/>
      <c r="AD35" s="28"/>
      <c r="AE35" s="26"/>
      <c r="AF35" s="27"/>
      <c r="AG35" s="28"/>
      <c r="AH35" s="28"/>
      <c r="AI35" s="28"/>
    </row>
    <row r="36" spans="1:35" s="7" customFormat="1" ht="13" customHeight="1" x14ac:dyDescent="0.2">
      <c r="A36" s="705" t="s">
        <v>55</v>
      </c>
      <c r="B36" s="47" t="s">
        <v>241</v>
      </c>
      <c r="C36" s="74"/>
      <c r="D36" s="571" t="s">
        <v>151</v>
      </c>
      <c r="E36" s="137">
        <v>30</v>
      </c>
      <c r="F36" s="583"/>
      <c r="G36" s="98">
        <v>3</v>
      </c>
      <c r="H36" s="74">
        <v>30</v>
      </c>
      <c r="I36" s="99"/>
      <c r="J36" s="77"/>
      <c r="K36" s="75"/>
      <c r="L36" s="75"/>
      <c r="M36" s="100"/>
      <c r="N36" s="100"/>
      <c r="O36" s="101"/>
      <c r="P36" s="74"/>
      <c r="Q36" s="77"/>
      <c r="R36" s="384">
        <v>30</v>
      </c>
      <c r="S36" s="430"/>
      <c r="T36" s="409"/>
      <c r="U36" s="381"/>
      <c r="V36" s="381"/>
      <c r="W36" s="429"/>
      <c r="X36" s="409"/>
      <c r="Y36" s="381"/>
      <c r="Z36" s="28"/>
      <c r="AA36" s="47"/>
      <c r="AB36" s="95"/>
      <c r="AC36" s="28"/>
      <c r="AD36" s="28"/>
      <c r="AE36" s="26"/>
      <c r="AF36" s="27"/>
      <c r="AG36" s="28"/>
      <c r="AH36" s="28"/>
      <c r="AI36" s="28"/>
    </row>
    <row r="37" spans="1:35" s="7" customFormat="1" ht="13" customHeight="1" x14ac:dyDescent="0.2">
      <c r="A37" s="729" t="s">
        <v>66</v>
      </c>
      <c r="B37" s="47" t="s">
        <v>242</v>
      </c>
      <c r="C37" s="458" t="s">
        <v>269</v>
      </c>
      <c r="D37" s="574"/>
      <c r="E37" s="137">
        <v>60</v>
      </c>
      <c r="F37" s="583" t="s">
        <v>320</v>
      </c>
      <c r="G37" s="98">
        <v>5</v>
      </c>
      <c r="H37" s="74">
        <v>30</v>
      </c>
      <c r="I37" s="99"/>
      <c r="J37" s="77">
        <v>30</v>
      </c>
      <c r="K37" s="75"/>
      <c r="L37" s="75"/>
      <c r="M37" s="100"/>
      <c r="N37" s="100"/>
      <c r="O37" s="101"/>
      <c r="P37" s="74"/>
      <c r="Q37" s="77"/>
      <c r="R37" s="384"/>
      <c r="S37" s="430"/>
      <c r="T37" s="383">
        <v>30</v>
      </c>
      <c r="U37" s="384">
        <v>30</v>
      </c>
      <c r="V37" s="381"/>
      <c r="W37" s="429"/>
      <c r="X37" s="409"/>
      <c r="Y37" s="381"/>
      <c r="Z37" s="28"/>
      <c r="AA37" s="47"/>
      <c r="AB37" s="95"/>
      <c r="AC37" s="28"/>
      <c r="AD37" s="28"/>
      <c r="AE37" s="26"/>
      <c r="AF37" s="27"/>
      <c r="AG37" s="28"/>
      <c r="AH37" s="28"/>
      <c r="AI37" s="28"/>
    </row>
    <row r="38" spans="1:35" s="7" customFormat="1" ht="13" customHeight="1" x14ac:dyDescent="0.25">
      <c r="A38" s="729" t="s">
        <v>67</v>
      </c>
      <c r="B38" s="47" t="s">
        <v>243</v>
      </c>
      <c r="C38" s="172" t="s">
        <v>149</v>
      </c>
      <c r="D38" s="86"/>
      <c r="E38" s="140">
        <v>30</v>
      </c>
      <c r="F38" s="586"/>
      <c r="G38" s="98">
        <v>3</v>
      </c>
      <c r="H38" s="74">
        <v>30</v>
      </c>
      <c r="I38" s="99"/>
      <c r="J38" s="403"/>
      <c r="K38" s="75"/>
      <c r="L38" s="75"/>
      <c r="M38" s="100"/>
      <c r="N38" s="100"/>
      <c r="O38" s="101"/>
      <c r="P38" s="74"/>
      <c r="Q38" s="77"/>
      <c r="R38" s="384"/>
      <c r="S38" s="430"/>
      <c r="T38" s="383">
        <v>30</v>
      </c>
      <c r="U38" s="381"/>
      <c r="V38" s="381"/>
      <c r="W38" s="429"/>
      <c r="X38" s="409"/>
      <c r="Y38" s="381"/>
      <c r="Z38" s="28"/>
      <c r="AA38" s="47"/>
      <c r="AB38" s="95"/>
      <c r="AC38" s="28"/>
      <c r="AD38" s="28"/>
      <c r="AE38" s="26"/>
      <c r="AF38" s="27"/>
      <c r="AG38" s="28"/>
      <c r="AH38" s="28"/>
      <c r="AI38" s="28"/>
    </row>
    <row r="39" spans="1:35" s="7" customFormat="1" ht="13" customHeight="1" x14ac:dyDescent="0.25">
      <c r="A39" s="606" t="s">
        <v>62</v>
      </c>
      <c r="B39" s="47" t="s">
        <v>244</v>
      </c>
      <c r="C39" s="95" t="s">
        <v>151</v>
      </c>
      <c r="D39" s="572"/>
      <c r="E39" s="159">
        <v>30</v>
      </c>
      <c r="F39" s="587"/>
      <c r="G39" s="26">
        <v>3</v>
      </c>
      <c r="H39" s="95">
        <v>30</v>
      </c>
      <c r="I39" s="96"/>
      <c r="J39" s="77"/>
      <c r="K39" s="30"/>
      <c r="L39" s="30"/>
      <c r="M39" s="29"/>
      <c r="N39" s="29"/>
      <c r="O39" s="50"/>
      <c r="P39" s="95"/>
      <c r="Q39" s="28"/>
      <c r="R39" s="28"/>
      <c r="S39" s="47"/>
      <c r="T39" s="409">
        <v>30</v>
      </c>
      <c r="U39" s="381"/>
      <c r="V39" s="381"/>
      <c r="W39" s="429"/>
      <c r="X39" s="409"/>
      <c r="Y39" s="381"/>
      <c r="Z39" s="28"/>
      <c r="AA39" s="47"/>
      <c r="AB39" s="95"/>
      <c r="AC39" s="28"/>
      <c r="AD39" s="28"/>
      <c r="AE39" s="26"/>
      <c r="AF39" s="27"/>
      <c r="AG39" s="28"/>
      <c r="AH39" s="28"/>
      <c r="AI39" s="28"/>
    </row>
    <row r="40" spans="1:35" s="7" customFormat="1" ht="13" customHeight="1" x14ac:dyDescent="0.25">
      <c r="A40" s="606" t="s">
        <v>60</v>
      </c>
      <c r="B40" s="47" t="s">
        <v>245</v>
      </c>
      <c r="C40" s="95" t="s">
        <v>151</v>
      </c>
      <c r="D40" s="572"/>
      <c r="E40" s="159">
        <v>30</v>
      </c>
      <c r="F40" s="587"/>
      <c r="G40" s="26">
        <v>3</v>
      </c>
      <c r="H40" s="95">
        <v>30</v>
      </c>
      <c r="I40" s="96"/>
      <c r="J40" s="28"/>
      <c r="K40" s="30"/>
      <c r="L40" s="30"/>
      <c r="M40" s="29"/>
      <c r="N40" s="29"/>
      <c r="O40" s="50"/>
      <c r="P40" s="95"/>
      <c r="Q40" s="28"/>
      <c r="R40" s="28"/>
      <c r="S40" s="47"/>
      <c r="T40" s="409">
        <v>30</v>
      </c>
      <c r="U40" s="381"/>
      <c r="V40" s="381"/>
      <c r="W40" s="429"/>
      <c r="X40" s="409"/>
      <c r="Y40" s="381"/>
      <c r="Z40" s="28"/>
      <c r="AA40" s="47"/>
      <c r="AB40" s="95"/>
      <c r="AC40" s="28"/>
      <c r="AD40" s="28"/>
      <c r="AE40" s="26"/>
      <c r="AF40" s="27"/>
      <c r="AG40" s="28"/>
      <c r="AH40" s="28"/>
      <c r="AI40" s="28"/>
    </row>
    <row r="41" spans="1:35" s="7" customFormat="1" ht="13" customHeight="1" x14ac:dyDescent="0.25">
      <c r="A41" s="729" t="s">
        <v>195</v>
      </c>
      <c r="B41" s="47" t="s">
        <v>246</v>
      </c>
      <c r="C41" s="74" t="s">
        <v>151</v>
      </c>
      <c r="D41" s="573"/>
      <c r="E41" s="140">
        <v>30</v>
      </c>
      <c r="F41" s="586"/>
      <c r="G41" s="98">
        <v>3</v>
      </c>
      <c r="H41" s="74">
        <v>30</v>
      </c>
      <c r="I41" s="403"/>
      <c r="J41" s="403"/>
      <c r="K41" s="75"/>
      <c r="L41" s="75"/>
      <c r="M41" s="100"/>
      <c r="N41" s="100"/>
      <c r="O41" s="101"/>
      <c r="P41" s="74"/>
      <c r="Q41" s="77"/>
      <c r="R41" s="77">
        <v>30</v>
      </c>
      <c r="S41" s="97"/>
      <c r="T41" s="383"/>
      <c r="U41" s="384"/>
      <c r="V41" s="384"/>
      <c r="W41" s="430"/>
      <c r="X41" s="383"/>
      <c r="Y41" s="384"/>
      <c r="Z41" s="28"/>
      <c r="AA41" s="47"/>
      <c r="AB41" s="95"/>
      <c r="AC41" s="28"/>
      <c r="AD41" s="28"/>
      <c r="AE41" s="26"/>
      <c r="AF41" s="27"/>
      <c r="AG41" s="28"/>
      <c r="AH41" s="28"/>
      <c r="AI41" s="28"/>
    </row>
    <row r="42" spans="1:35" s="7" customFormat="1" ht="13" customHeight="1" x14ac:dyDescent="0.25">
      <c r="A42" s="162" t="s">
        <v>230</v>
      </c>
      <c r="B42" s="47" t="s">
        <v>247</v>
      </c>
      <c r="C42" s="744" t="s">
        <v>176</v>
      </c>
      <c r="D42" s="745" t="s">
        <v>269</v>
      </c>
      <c r="E42" s="746">
        <v>60</v>
      </c>
      <c r="F42" s="747" t="s">
        <v>386</v>
      </c>
      <c r="G42" s="707">
        <v>5</v>
      </c>
      <c r="H42" s="74">
        <v>30</v>
      </c>
      <c r="I42" s="99"/>
      <c r="J42" s="77">
        <v>30</v>
      </c>
      <c r="K42" s="75"/>
      <c r="L42" s="75"/>
      <c r="M42" s="100"/>
      <c r="N42" s="100"/>
      <c r="O42" s="101"/>
      <c r="P42" s="74"/>
      <c r="Q42" s="77"/>
      <c r="R42" s="77"/>
      <c r="S42" s="97"/>
      <c r="T42" s="742">
        <v>20</v>
      </c>
      <c r="U42" s="741"/>
      <c r="V42" s="741">
        <v>10</v>
      </c>
      <c r="W42" s="743">
        <v>30</v>
      </c>
      <c r="X42" s="409"/>
      <c r="Y42" s="381"/>
      <c r="Z42" s="28"/>
      <c r="AA42" s="47"/>
      <c r="AB42" s="95"/>
      <c r="AC42" s="28"/>
      <c r="AD42" s="28"/>
      <c r="AE42" s="26"/>
      <c r="AF42" s="27"/>
      <c r="AG42" s="28"/>
      <c r="AH42" s="28"/>
      <c r="AI42" s="28"/>
    </row>
    <row r="43" spans="1:35" s="7" customFormat="1" ht="13" customHeight="1" x14ac:dyDescent="0.25">
      <c r="A43" s="602" t="s">
        <v>345</v>
      </c>
      <c r="B43" s="47" t="s">
        <v>248</v>
      </c>
      <c r="C43" s="74" t="s">
        <v>269</v>
      </c>
      <c r="D43" s="573"/>
      <c r="E43" s="140">
        <v>60</v>
      </c>
      <c r="F43" s="586" t="s">
        <v>320</v>
      </c>
      <c r="G43" s="98">
        <v>5</v>
      </c>
      <c r="H43" s="74">
        <v>30</v>
      </c>
      <c r="I43" s="99"/>
      <c r="J43" s="77">
        <v>30</v>
      </c>
      <c r="K43" s="75"/>
      <c r="L43" s="75"/>
      <c r="M43" s="100"/>
      <c r="N43" s="100"/>
      <c r="O43" s="101"/>
      <c r="P43" s="74"/>
      <c r="Q43" s="77"/>
      <c r="R43" s="77"/>
      <c r="S43" s="97"/>
      <c r="T43" s="383">
        <v>30</v>
      </c>
      <c r="U43" s="384">
        <v>30</v>
      </c>
      <c r="V43" s="381"/>
      <c r="W43" s="429"/>
      <c r="X43" s="409"/>
      <c r="Y43" s="381"/>
      <c r="Z43" s="28"/>
      <c r="AA43" s="47"/>
      <c r="AB43" s="95"/>
      <c r="AC43" s="28"/>
      <c r="AD43" s="28"/>
      <c r="AE43" s="26"/>
      <c r="AF43" s="27"/>
      <c r="AG43" s="28"/>
      <c r="AH43" s="28"/>
      <c r="AI43" s="28"/>
    </row>
    <row r="44" spans="1:35" s="7" customFormat="1" ht="13" customHeight="1" x14ac:dyDescent="0.25">
      <c r="A44" s="162" t="s">
        <v>64</v>
      </c>
      <c r="B44" s="47" t="s">
        <v>249</v>
      </c>
      <c r="C44" s="172" t="s">
        <v>151</v>
      </c>
      <c r="D44" s="86"/>
      <c r="E44" s="140">
        <v>30</v>
      </c>
      <c r="F44" s="586"/>
      <c r="G44" s="98">
        <v>3</v>
      </c>
      <c r="H44" s="74">
        <v>30</v>
      </c>
      <c r="I44" s="99"/>
      <c r="J44" s="77"/>
      <c r="K44" s="75"/>
      <c r="L44" s="75"/>
      <c r="M44" s="100"/>
      <c r="N44" s="100"/>
      <c r="O44" s="101"/>
      <c r="P44" s="74"/>
      <c r="Q44" s="77"/>
      <c r="R44" s="77"/>
      <c r="S44" s="97"/>
      <c r="T44" s="383">
        <v>30</v>
      </c>
      <c r="U44" s="384"/>
      <c r="V44" s="384"/>
      <c r="W44" s="430"/>
      <c r="X44" s="383"/>
      <c r="Y44" s="384"/>
      <c r="Z44" s="77"/>
      <c r="AA44" s="97"/>
      <c r="AB44" s="74"/>
      <c r="AC44" s="77"/>
      <c r="AD44" s="77"/>
      <c r="AE44" s="98"/>
      <c r="AF44" s="68"/>
      <c r="AG44" s="77"/>
      <c r="AH44" s="77"/>
      <c r="AI44" s="77"/>
    </row>
    <row r="45" spans="1:35" s="7" customFormat="1" ht="13" customHeight="1" x14ac:dyDescent="0.25">
      <c r="A45" s="651" t="s">
        <v>340</v>
      </c>
      <c r="B45" s="47" t="s">
        <v>250</v>
      </c>
      <c r="C45" s="172"/>
      <c r="D45" s="86" t="s">
        <v>151</v>
      </c>
      <c r="E45" s="140">
        <v>30</v>
      </c>
      <c r="F45" s="586"/>
      <c r="G45" s="98">
        <v>4</v>
      </c>
      <c r="H45" s="74"/>
      <c r="I45" s="99"/>
      <c r="J45" s="77">
        <v>30</v>
      </c>
      <c r="K45" s="75"/>
      <c r="L45" s="75"/>
      <c r="M45" s="100"/>
      <c r="N45" s="100"/>
      <c r="O45" s="101"/>
      <c r="P45" s="74"/>
      <c r="Q45" s="77"/>
      <c r="R45" s="77"/>
      <c r="S45" s="97"/>
      <c r="T45" s="383"/>
      <c r="U45" s="384"/>
      <c r="V45" s="384"/>
      <c r="W45" s="430">
        <v>30</v>
      </c>
      <c r="X45" s="383"/>
      <c r="Y45" s="384"/>
      <c r="Z45" s="77"/>
      <c r="AA45" s="97"/>
      <c r="AB45" s="74"/>
      <c r="AC45" s="77"/>
      <c r="AD45" s="77"/>
      <c r="AE45" s="98"/>
      <c r="AF45" s="68"/>
      <c r="AG45" s="77"/>
      <c r="AH45" s="77"/>
      <c r="AI45" s="77"/>
    </row>
    <row r="46" spans="1:35" s="7" customFormat="1" ht="24" customHeight="1" x14ac:dyDescent="0.25">
      <c r="A46" s="569" t="s">
        <v>65</v>
      </c>
      <c r="B46" s="47" t="s">
        <v>251</v>
      </c>
      <c r="C46" s="172"/>
      <c r="D46" s="86" t="s">
        <v>151</v>
      </c>
      <c r="E46" s="140">
        <v>30</v>
      </c>
      <c r="F46" s="586"/>
      <c r="G46" s="98">
        <v>3</v>
      </c>
      <c r="H46" s="74">
        <v>30</v>
      </c>
      <c r="I46" s="99"/>
      <c r="J46" s="77"/>
      <c r="K46" s="75"/>
      <c r="L46" s="75"/>
      <c r="M46" s="100"/>
      <c r="N46" s="100"/>
      <c r="O46" s="101"/>
      <c r="P46" s="74"/>
      <c r="Q46" s="77"/>
      <c r="R46" s="77"/>
      <c r="S46" s="97"/>
      <c r="T46" s="383"/>
      <c r="U46" s="384"/>
      <c r="V46" s="384">
        <v>30</v>
      </c>
      <c r="W46" s="430"/>
      <c r="X46" s="383"/>
      <c r="Y46" s="384"/>
      <c r="Z46" s="77"/>
      <c r="AA46" s="97"/>
      <c r="AB46" s="74"/>
      <c r="AC46" s="77"/>
      <c r="AD46" s="77"/>
      <c r="AE46" s="98"/>
      <c r="AF46" s="68"/>
      <c r="AG46" s="77"/>
      <c r="AH46" s="77"/>
      <c r="AI46" s="77"/>
    </row>
    <row r="47" spans="1:35" s="7" customFormat="1" ht="13" customHeight="1" x14ac:dyDescent="0.25">
      <c r="A47" s="606" t="s">
        <v>53</v>
      </c>
      <c r="B47" s="47" t="s">
        <v>252</v>
      </c>
      <c r="C47" s="95"/>
      <c r="D47" s="572" t="s">
        <v>151</v>
      </c>
      <c r="E47" s="159">
        <v>30</v>
      </c>
      <c r="F47" s="587"/>
      <c r="G47" s="26">
        <v>3</v>
      </c>
      <c r="H47" s="95">
        <v>30</v>
      </c>
      <c r="I47" s="96"/>
      <c r="J47" s="28"/>
      <c r="K47" s="30"/>
      <c r="L47" s="30"/>
      <c r="M47" s="29"/>
      <c r="N47" s="29"/>
      <c r="O47" s="50"/>
      <c r="P47" s="95"/>
      <c r="Q47" s="28"/>
      <c r="R47" s="28"/>
      <c r="S47" s="47"/>
      <c r="T47" s="409"/>
      <c r="U47" s="381"/>
      <c r="V47" s="381">
        <v>30</v>
      </c>
      <c r="W47" s="429"/>
      <c r="X47" s="383"/>
      <c r="Y47" s="384"/>
      <c r="Z47" s="77"/>
      <c r="AA47" s="97"/>
      <c r="AB47" s="74"/>
      <c r="AC47" s="77"/>
      <c r="AD47" s="77"/>
      <c r="AE47" s="98"/>
      <c r="AF47" s="68"/>
      <c r="AG47" s="77"/>
      <c r="AH47" s="77"/>
      <c r="AI47" s="77"/>
    </row>
    <row r="48" spans="1:35" s="7" customFormat="1" ht="13" customHeight="1" x14ac:dyDescent="0.25">
      <c r="A48" s="162" t="s">
        <v>58</v>
      </c>
      <c r="B48" s="47" t="s">
        <v>253</v>
      </c>
      <c r="C48" s="748" t="s">
        <v>387</v>
      </c>
      <c r="D48" s="573"/>
      <c r="E48" s="140">
        <v>45</v>
      </c>
      <c r="F48" s="586" t="s">
        <v>349</v>
      </c>
      <c r="G48" s="98">
        <v>5</v>
      </c>
      <c r="H48" s="74">
        <v>15</v>
      </c>
      <c r="I48" s="99"/>
      <c r="J48" s="77">
        <v>30</v>
      </c>
      <c r="K48" s="75"/>
      <c r="L48" s="75"/>
      <c r="M48" s="100"/>
      <c r="N48" s="100"/>
      <c r="O48" s="101"/>
      <c r="P48" s="74"/>
      <c r="Q48" s="77"/>
      <c r="R48" s="77"/>
      <c r="S48" s="97"/>
      <c r="T48" s="742">
        <v>15</v>
      </c>
      <c r="U48" s="741">
        <v>30</v>
      </c>
      <c r="V48" s="741"/>
      <c r="W48" s="430"/>
      <c r="X48" s="383"/>
      <c r="Y48" s="384"/>
      <c r="Z48" s="77"/>
      <c r="AA48" s="97"/>
      <c r="AB48" s="74"/>
      <c r="AC48" s="77"/>
      <c r="AD48" s="77"/>
      <c r="AE48" s="98"/>
      <c r="AF48" s="68"/>
      <c r="AG48" s="77"/>
      <c r="AH48" s="77"/>
      <c r="AI48" s="77"/>
    </row>
    <row r="49" spans="1:35" s="7" customFormat="1" ht="13" customHeight="1" x14ac:dyDescent="0.25">
      <c r="A49" s="103" t="s">
        <v>229</v>
      </c>
      <c r="B49" s="47" t="s">
        <v>254</v>
      </c>
      <c r="C49" s="568" t="s">
        <v>151</v>
      </c>
      <c r="D49" s="573"/>
      <c r="E49" s="140">
        <v>30</v>
      </c>
      <c r="F49" s="586"/>
      <c r="G49" s="98">
        <v>3</v>
      </c>
      <c r="H49" s="74">
        <v>30</v>
      </c>
      <c r="I49" s="99"/>
      <c r="J49" s="77"/>
      <c r="K49" s="75"/>
      <c r="L49" s="75"/>
      <c r="M49" s="100"/>
      <c r="N49" s="100"/>
      <c r="O49" s="101"/>
      <c r="P49" s="74"/>
      <c r="Q49" s="77"/>
      <c r="R49" s="77"/>
      <c r="S49" s="97"/>
      <c r="T49" s="383"/>
      <c r="U49" s="384"/>
      <c r="V49" s="384"/>
      <c r="W49" s="430"/>
      <c r="X49" s="538">
        <v>30</v>
      </c>
      <c r="Y49" s="403"/>
      <c r="Z49" s="403"/>
      <c r="AA49" s="97"/>
      <c r="AB49" s="74"/>
      <c r="AC49" s="77"/>
      <c r="AD49" s="77"/>
      <c r="AE49" s="98"/>
      <c r="AF49" s="68"/>
      <c r="AG49" s="77"/>
      <c r="AH49" s="77"/>
      <c r="AI49" s="77"/>
    </row>
    <row r="50" spans="1:35" s="7" customFormat="1" ht="13" customHeight="1" x14ac:dyDescent="0.25">
      <c r="A50" s="162" t="s">
        <v>59</v>
      </c>
      <c r="B50" s="47" t="s">
        <v>255</v>
      </c>
      <c r="C50" s="167" t="s">
        <v>151</v>
      </c>
      <c r="D50" s="573"/>
      <c r="E50" s="140">
        <v>30</v>
      </c>
      <c r="F50" s="586"/>
      <c r="G50" s="98">
        <v>3</v>
      </c>
      <c r="H50" s="74">
        <v>30</v>
      </c>
      <c r="I50" s="99"/>
      <c r="J50" s="77"/>
      <c r="K50" s="75"/>
      <c r="L50" s="75"/>
      <c r="M50" s="100"/>
      <c r="N50" s="100"/>
      <c r="O50" s="101"/>
      <c r="P50" s="74"/>
      <c r="Q50" s="77"/>
      <c r="R50" s="77"/>
      <c r="S50" s="97"/>
      <c r="T50" s="383"/>
      <c r="U50" s="384"/>
      <c r="V50" s="384"/>
      <c r="W50" s="430"/>
      <c r="X50" s="383">
        <v>30</v>
      </c>
      <c r="Y50" s="384"/>
      <c r="Z50" s="77"/>
      <c r="AA50" s="97"/>
      <c r="AB50" s="74"/>
      <c r="AC50" s="77"/>
      <c r="AD50" s="77"/>
      <c r="AE50" s="98"/>
      <c r="AF50" s="68"/>
      <c r="AG50" s="77"/>
      <c r="AH50" s="77"/>
      <c r="AI50" s="77"/>
    </row>
    <row r="51" spans="1:35" s="7" customFormat="1" ht="13" customHeight="1" x14ac:dyDescent="0.25">
      <c r="A51" s="103" t="s">
        <v>56</v>
      </c>
      <c r="B51" s="47" t="s">
        <v>256</v>
      </c>
      <c r="C51" s="167" t="s">
        <v>151</v>
      </c>
      <c r="D51" s="573"/>
      <c r="E51" s="140">
        <v>15</v>
      </c>
      <c r="F51" s="586"/>
      <c r="G51" s="98">
        <v>2</v>
      </c>
      <c r="H51" s="74">
        <v>15</v>
      </c>
      <c r="I51" s="403"/>
      <c r="J51" s="403"/>
      <c r="K51" s="75"/>
      <c r="L51" s="75"/>
      <c r="M51" s="100"/>
      <c r="N51" s="100"/>
      <c r="O51" s="101"/>
      <c r="P51" s="74"/>
      <c r="Q51" s="77"/>
      <c r="R51" s="77"/>
      <c r="S51" s="97"/>
      <c r="T51" s="383"/>
      <c r="U51" s="384"/>
      <c r="V51" s="384"/>
      <c r="W51" s="430"/>
      <c r="X51" s="383">
        <v>15</v>
      </c>
      <c r="Y51" s="384"/>
      <c r="Z51" s="77"/>
      <c r="AA51" s="97"/>
      <c r="AB51" s="74"/>
      <c r="AC51" s="77"/>
      <c r="AD51" s="77"/>
      <c r="AE51" s="98"/>
      <c r="AF51" s="68"/>
      <c r="AG51" s="77"/>
      <c r="AH51" s="77"/>
      <c r="AI51" s="77"/>
    </row>
    <row r="52" spans="1:35" s="7" customFormat="1" ht="13" customHeight="1" x14ac:dyDescent="0.25">
      <c r="A52" s="103" t="s">
        <v>337</v>
      </c>
      <c r="B52" s="47" t="s">
        <v>257</v>
      </c>
      <c r="C52" s="167" t="s">
        <v>151</v>
      </c>
      <c r="D52" s="573"/>
      <c r="E52" s="140">
        <v>15</v>
      </c>
      <c r="F52" s="586"/>
      <c r="G52" s="98">
        <v>2</v>
      </c>
      <c r="H52" s="74">
        <v>15</v>
      </c>
      <c r="I52" s="403"/>
      <c r="J52" s="403"/>
      <c r="K52" s="75"/>
      <c r="L52" s="75"/>
      <c r="M52" s="100"/>
      <c r="N52" s="100"/>
      <c r="O52" s="101"/>
      <c r="P52" s="74"/>
      <c r="Q52" s="77"/>
      <c r="R52" s="77"/>
      <c r="S52" s="97"/>
      <c r="T52" s="383"/>
      <c r="U52" s="384"/>
      <c r="V52" s="384"/>
      <c r="W52" s="430"/>
      <c r="X52" s="383">
        <v>15</v>
      </c>
      <c r="Y52" s="384"/>
      <c r="Z52" s="77"/>
      <c r="AA52" s="97"/>
      <c r="AB52" s="74"/>
      <c r="AC52" s="77"/>
      <c r="AD52" s="77"/>
      <c r="AE52" s="98"/>
      <c r="AF52" s="68"/>
      <c r="AG52" s="77"/>
      <c r="AH52" s="77"/>
      <c r="AI52" s="77"/>
    </row>
    <row r="53" spans="1:35" s="7" customFormat="1" ht="13" customHeight="1" x14ac:dyDescent="0.25">
      <c r="A53" s="569" t="s">
        <v>63</v>
      </c>
      <c r="B53" s="47" t="s">
        <v>258</v>
      </c>
      <c r="C53" s="167" t="s">
        <v>151</v>
      </c>
      <c r="D53" s="573"/>
      <c r="E53" s="140">
        <v>30</v>
      </c>
      <c r="F53" s="586"/>
      <c r="G53" s="98">
        <v>4</v>
      </c>
      <c r="H53" s="74"/>
      <c r="I53" s="99"/>
      <c r="J53" s="77">
        <v>30</v>
      </c>
      <c r="K53" s="75"/>
      <c r="L53" s="75"/>
      <c r="M53" s="100"/>
      <c r="N53" s="100"/>
      <c r="O53" s="101"/>
      <c r="P53" s="74"/>
      <c r="Q53" s="77"/>
      <c r="R53" s="77"/>
      <c r="S53" s="97"/>
      <c r="T53" s="383"/>
      <c r="U53" s="384"/>
      <c r="V53" s="384"/>
      <c r="W53" s="430"/>
      <c r="X53" s="383"/>
      <c r="Y53" s="384">
        <v>30</v>
      </c>
      <c r="Z53" s="77"/>
      <c r="AA53" s="97"/>
      <c r="AB53" s="74"/>
      <c r="AC53" s="77"/>
      <c r="AD53" s="77"/>
      <c r="AE53" s="98"/>
      <c r="AF53" s="68"/>
      <c r="AG53" s="77"/>
      <c r="AH53" s="77"/>
      <c r="AI53" s="77"/>
    </row>
    <row r="54" spans="1:35" s="7" customFormat="1" ht="13" customHeight="1" x14ac:dyDescent="0.25">
      <c r="A54" s="162" t="s">
        <v>61</v>
      </c>
      <c r="B54" s="47" t="s">
        <v>259</v>
      </c>
      <c r="C54" s="167" t="s">
        <v>151</v>
      </c>
      <c r="D54" s="573" t="s">
        <v>151</v>
      </c>
      <c r="E54" s="140">
        <v>60</v>
      </c>
      <c r="F54" s="586" t="s">
        <v>327</v>
      </c>
      <c r="G54" s="707">
        <v>5</v>
      </c>
      <c r="H54" s="74"/>
      <c r="I54" s="99"/>
      <c r="J54" s="77">
        <v>60</v>
      </c>
      <c r="K54" s="75"/>
      <c r="L54" s="75"/>
      <c r="M54" s="100"/>
      <c r="N54" s="100"/>
      <c r="O54" s="101"/>
      <c r="P54" s="74"/>
      <c r="Q54" s="77"/>
      <c r="R54" s="77"/>
      <c r="S54" s="97"/>
      <c r="T54" s="383"/>
      <c r="U54" s="384"/>
      <c r="V54" s="384"/>
      <c r="W54" s="430"/>
      <c r="X54" s="383"/>
      <c r="Y54" s="384">
        <v>30</v>
      </c>
      <c r="Z54" s="77"/>
      <c r="AA54" s="97">
        <v>30</v>
      </c>
      <c r="AB54" s="74"/>
      <c r="AC54" s="77"/>
      <c r="AD54" s="77"/>
      <c r="AE54" s="98"/>
      <c r="AF54" s="68"/>
      <c r="AG54" s="77"/>
      <c r="AH54" s="77"/>
      <c r="AI54" s="77"/>
    </row>
    <row r="55" spans="1:35" s="7" customFormat="1" ht="13" customHeight="1" thickBot="1" x14ac:dyDescent="0.3">
      <c r="A55" s="162" t="s">
        <v>369</v>
      </c>
      <c r="B55" s="47" t="s">
        <v>260</v>
      </c>
      <c r="C55" s="172"/>
      <c r="D55" s="601" t="s">
        <v>176</v>
      </c>
      <c r="E55" s="172">
        <v>60</v>
      </c>
      <c r="F55" s="586"/>
      <c r="G55" s="98">
        <v>4</v>
      </c>
      <c r="H55" s="74"/>
      <c r="I55" s="99"/>
      <c r="J55" s="77"/>
      <c r="K55" s="75"/>
      <c r="L55" s="75"/>
      <c r="M55" s="100"/>
      <c r="N55" s="100"/>
      <c r="O55" s="101">
        <v>60</v>
      </c>
      <c r="P55" s="74"/>
      <c r="Q55" s="77"/>
      <c r="R55" s="77"/>
      <c r="S55" s="97"/>
      <c r="T55" s="383"/>
      <c r="U55" s="384"/>
      <c r="V55" s="384"/>
      <c r="W55" s="430">
        <v>60</v>
      </c>
      <c r="X55" s="383"/>
      <c r="Y55" s="384"/>
      <c r="Z55" s="77"/>
      <c r="AA55" s="97"/>
      <c r="AB55" s="74"/>
      <c r="AC55" s="77"/>
      <c r="AD55" s="77"/>
      <c r="AE55" s="98"/>
      <c r="AF55" s="68"/>
      <c r="AG55" s="77"/>
      <c r="AH55" s="77"/>
      <c r="AI55" s="77"/>
    </row>
    <row r="56" spans="1:35" s="7" customFormat="1" ht="13" customHeight="1" thickTop="1" thickBot="1" x14ac:dyDescent="0.3">
      <c r="A56" s="412" t="s">
        <v>193</v>
      </c>
      <c r="B56" s="119"/>
      <c r="C56" s="723" t="s">
        <v>353</v>
      </c>
      <c r="D56" s="37" t="s">
        <v>371</v>
      </c>
      <c r="E56" s="723">
        <f>SUM(E32:E55)</f>
        <v>900</v>
      </c>
      <c r="F56" s="580"/>
      <c r="G56" s="37">
        <f t="shared" ref="G56:AI56" si="2">SUM(G32:G55)</f>
        <v>86</v>
      </c>
      <c r="H56" s="724">
        <f t="shared" si="2"/>
        <v>555</v>
      </c>
      <c r="I56" s="728">
        <f t="shared" si="2"/>
        <v>0</v>
      </c>
      <c r="J56" s="121">
        <f t="shared" si="2"/>
        <v>285</v>
      </c>
      <c r="K56" s="121">
        <f t="shared" si="2"/>
        <v>0</v>
      </c>
      <c r="L56" s="121">
        <f t="shared" si="2"/>
        <v>0</v>
      </c>
      <c r="M56" s="121">
        <f t="shared" si="2"/>
        <v>0</v>
      </c>
      <c r="N56" s="121">
        <f t="shared" si="2"/>
        <v>0</v>
      </c>
      <c r="O56" s="122">
        <f t="shared" si="2"/>
        <v>60</v>
      </c>
      <c r="P56" s="123">
        <f t="shared" si="2"/>
        <v>0</v>
      </c>
      <c r="Q56" s="121">
        <f t="shared" si="2"/>
        <v>0</v>
      </c>
      <c r="R56" s="121">
        <f t="shared" si="2"/>
        <v>150</v>
      </c>
      <c r="S56" s="122">
        <f t="shared" si="2"/>
        <v>45</v>
      </c>
      <c r="T56" s="532">
        <f t="shared" si="2"/>
        <v>215</v>
      </c>
      <c r="U56" s="410">
        <f t="shared" si="2"/>
        <v>90</v>
      </c>
      <c r="V56" s="410">
        <f t="shared" si="2"/>
        <v>100</v>
      </c>
      <c r="W56" s="411">
        <f t="shared" si="2"/>
        <v>120</v>
      </c>
      <c r="X56" s="533">
        <f t="shared" si="2"/>
        <v>90</v>
      </c>
      <c r="Y56" s="410">
        <f t="shared" si="2"/>
        <v>60</v>
      </c>
      <c r="Z56" s="728">
        <f t="shared" si="2"/>
        <v>0</v>
      </c>
      <c r="AA56" s="725">
        <f t="shared" si="2"/>
        <v>30</v>
      </c>
      <c r="AB56" s="727">
        <f t="shared" si="2"/>
        <v>0</v>
      </c>
      <c r="AC56" s="121">
        <f t="shared" si="2"/>
        <v>0</v>
      </c>
      <c r="AD56" s="728">
        <f t="shared" si="2"/>
        <v>0</v>
      </c>
      <c r="AE56" s="726">
        <f t="shared" si="2"/>
        <v>0</v>
      </c>
      <c r="AF56" s="123">
        <f t="shared" si="2"/>
        <v>0</v>
      </c>
      <c r="AG56" s="121">
        <f t="shared" si="2"/>
        <v>0</v>
      </c>
      <c r="AH56" s="728">
        <f t="shared" si="2"/>
        <v>0</v>
      </c>
      <c r="AI56" s="728">
        <f t="shared" si="2"/>
        <v>0</v>
      </c>
    </row>
    <row r="57" spans="1:35" s="7" customFormat="1" ht="13" customHeight="1" thickTop="1" thickBot="1" x14ac:dyDescent="0.25">
      <c r="A57" s="608" t="s">
        <v>364</v>
      </c>
      <c r="B57" s="16" t="s">
        <v>68</v>
      </c>
      <c r="C57" s="17"/>
      <c r="D57" s="18"/>
      <c r="E57" s="17"/>
      <c r="F57" s="588"/>
      <c r="G57" s="18"/>
      <c r="H57" s="127"/>
      <c r="I57" s="128"/>
      <c r="J57" s="129"/>
      <c r="K57" s="129"/>
      <c r="L57" s="129"/>
      <c r="M57" s="129"/>
      <c r="N57" s="129"/>
      <c r="O57" s="130"/>
      <c r="P57" s="131"/>
      <c r="Q57" s="129"/>
      <c r="R57" s="129"/>
      <c r="S57" s="130"/>
      <c r="T57" s="131"/>
      <c r="U57" s="129"/>
      <c r="V57" s="129"/>
      <c r="W57" s="132"/>
      <c r="X57" s="133"/>
      <c r="Y57" s="129"/>
      <c r="Z57" s="134"/>
      <c r="AA57" s="135"/>
      <c r="AB57" s="133"/>
      <c r="AC57" s="129"/>
      <c r="AD57" s="134"/>
      <c r="AE57" s="136"/>
      <c r="AF57" s="131"/>
      <c r="AG57" s="129"/>
      <c r="AH57" s="134"/>
      <c r="AI57" s="134"/>
    </row>
    <row r="58" spans="1:35" s="7" customFormat="1" ht="13" customHeight="1" x14ac:dyDescent="0.2">
      <c r="A58" s="609" t="s">
        <v>69</v>
      </c>
      <c r="B58" s="47" t="s">
        <v>237</v>
      </c>
      <c r="C58" s="74"/>
      <c r="D58" s="98" t="s">
        <v>269</v>
      </c>
      <c r="E58" s="140">
        <v>60</v>
      </c>
      <c r="F58" s="586" t="s">
        <v>320</v>
      </c>
      <c r="G58" s="98">
        <v>5</v>
      </c>
      <c r="H58" s="137">
        <v>30</v>
      </c>
      <c r="I58" s="138"/>
      <c r="J58" s="423">
        <v>30</v>
      </c>
      <c r="K58" s="423"/>
      <c r="L58" s="423"/>
      <c r="M58" s="57"/>
      <c r="N58" s="57"/>
      <c r="O58" s="59"/>
      <c r="P58" s="70"/>
      <c r="Q58" s="57"/>
      <c r="R58" s="57"/>
      <c r="S58" s="59"/>
      <c r="T58" s="70"/>
      <c r="U58" s="57"/>
      <c r="V58" s="384">
        <v>30</v>
      </c>
      <c r="W58" s="430">
        <v>30</v>
      </c>
      <c r="X58" s="383"/>
      <c r="Y58" s="384"/>
      <c r="Z58" s="431"/>
      <c r="AA58" s="432"/>
      <c r="AB58" s="383"/>
      <c r="AC58" s="57"/>
      <c r="AD58" s="58"/>
      <c r="AE58" s="86"/>
      <c r="AF58" s="70"/>
      <c r="AG58" s="57"/>
      <c r="AH58" s="58"/>
      <c r="AI58" s="58"/>
    </row>
    <row r="59" spans="1:35" s="7" customFormat="1" ht="13" customHeight="1" x14ac:dyDescent="0.2">
      <c r="A59" s="610" t="s">
        <v>70</v>
      </c>
      <c r="B59" s="47" t="s">
        <v>261</v>
      </c>
      <c r="C59" s="74" t="s">
        <v>270</v>
      </c>
      <c r="D59" s="98"/>
      <c r="E59" s="140">
        <v>30</v>
      </c>
      <c r="F59" s="586" t="s">
        <v>325</v>
      </c>
      <c r="G59" s="98">
        <v>3</v>
      </c>
      <c r="H59" s="137">
        <v>15</v>
      </c>
      <c r="I59" s="138"/>
      <c r="J59" s="423">
        <v>15</v>
      </c>
      <c r="K59" s="423"/>
      <c r="L59" s="423"/>
      <c r="M59" s="57"/>
      <c r="N59" s="57"/>
      <c r="O59" s="59"/>
      <c r="P59" s="70"/>
      <c r="Q59" s="57"/>
      <c r="R59" s="57"/>
      <c r="S59" s="59"/>
      <c r="T59" s="70"/>
      <c r="U59" s="57"/>
      <c r="V59" s="384"/>
      <c r="W59" s="430"/>
      <c r="X59" s="383">
        <v>15</v>
      </c>
      <c r="Y59" s="384">
        <v>15</v>
      </c>
      <c r="Z59" s="431"/>
      <c r="AA59" s="432"/>
      <c r="AB59" s="383"/>
      <c r="AC59" s="57"/>
      <c r="AD59" s="58"/>
      <c r="AE59" s="86"/>
      <c r="AF59" s="70"/>
      <c r="AG59" s="57"/>
      <c r="AH59" s="58"/>
      <c r="AI59" s="58"/>
    </row>
    <row r="60" spans="1:35" s="7" customFormat="1" ht="13" customHeight="1" x14ac:dyDescent="0.2">
      <c r="A60" s="702" t="s">
        <v>347</v>
      </c>
      <c r="B60" s="47" t="s">
        <v>262</v>
      </c>
      <c r="C60" s="74" t="s">
        <v>269</v>
      </c>
      <c r="D60" s="98"/>
      <c r="E60" s="140">
        <v>60</v>
      </c>
      <c r="F60" s="586" t="s">
        <v>320</v>
      </c>
      <c r="G60" s="98">
        <v>5</v>
      </c>
      <c r="H60" s="140">
        <v>30</v>
      </c>
      <c r="I60" s="138"/>
      <c r="J60" s="423">
        <v>30</v>
      </c>
      <c r="K60" s="423"/>
      <c r="L60" s="423"/>
      <c r="M60" s="57"/>
      <c r="N60" s="57"/>
      <c r="O60" s="59"/>
      <c r="P60" s="70"/>
      <c r="Q60" s="57"/>
      <c r="R60" s="57"/>
      <c r="S60" s="59"/>
      <c r="T60" s="70"/>
      <c r="U60" s="57"/>
      <c r="V60" s="384"/>
      <c r="W60" s="430"/>
      <c r="X60" s="383">
        <v>30</v>
      </c>
      <c r="Y60" s="384">
        <v>30</v>
      </c>
      <c r="Z60" s="431"/>
      <c r="AA60" s="432"/>
      <c r="AB60" s="383"/>
      <c r="AC60" s="57"/>
      <c r="AD60" s="58"/>
      <c r="AE60" s="86"/>
      <c r="AF60" s="70"/>
      <c r="AG60" s="57"/>
      <c r="AH60" s="58"/>
      <c r="AI60" s="58"/>
    </row>
    <row r="61" spans="1:35" s="7" customFormat="1" ht="24" customHeight="1" x14ac:dyDescent="0.2">
      <c r="A61" s="611" t="s">
        <v>71</v>
      </c>
      <c r="B61" s="47" t="s">
        <v>263</v>
      </c>
      <c r="C61" s="74" t="s">
        <v>269</v>
      </c>
      <c r="D61" s="98"/>
      <c r="E61" s="140">
        <v>60</v>
      </c>
      <c r="F61" s="586" t="s">
        <v>320</v>
      </c>
      <c r="G61" s="98">
        <v>5</v>
      </c>
      <c r="H61" s="140">
        <v>30</v>
      </c>
      <c r="I61" s="138"/>
      <c r="J61" s="423">
        <v>30</v>
      </c>
      <c r="K61" s="423"/>
      <c r="L61" s="423"/>
      <c r="M61" s="57"/>
      <c r="N61" s="57"/>
      <c r="O61" s="59"/>
      <c r="P61" s="70"/>
      <c r="Q61" s="57"/>
      <c r="R61" s="57"/>
      <c r="S61" s="59"/>
      <c r="T61" s="70"/>
      <c r="U61" s="57"/>
      <c r="V61" s="384"/>
      <c r="W61" s="430"/>
      <c r="X61" s="383">
        <v>30</v>
      </c>
      <c r="Y61" s="384">
        <v>30</v>
      </c>
      <c r="Z61" s="431"/>
      <c r="AA61" s="432"/>
      <c r="AB61" s="383"/>
      <c r="AC61" s="57"/>
      <c r="AD61" s="58"/>
      <c r="AE61" s="86"/>
      <c r="AF61" s="70"/>
      <c r="AG61" s="57"/>
      <c r="AH61" s="58"/>
      <c r="AI61" s="58"/>
    </row>
    <row r="62" spans="1:35" s="7" customFormat="1" ht="24" customHeight="1" x14ac:dyDescent="0.2">
      <c r="A62" s="611" t="s">
        <v>72</v>
      </c>
      <c r="B62" s="47" t="s">
        <v>264</v>
      </c>
      <c r="C62" s="74"/>
      <c r="D62" s="98" t="s">
        <v>270</v>
      </c>
      <c r="E62" s="140">
        <v>60</v>
      </c>
      <c r="F62" s="586" t="s">
        <v>320</v>
      </c>
      <c r="G62" s="98">
        <v>5</v>
      </c>
      <c r="H62" s="140">
        <v>30</v>
      </c>
      <c r="I62" s="138"/>
      <c r="J62" s="423">
        <v>30</v>
      </c>
      <c r="K62" s="423"/>
      <c r="L62" s="423"/>
      <c r="M62" s="57"/>
      <c r="N62" s="57"/>
      <c r="O62" s="59"/>
      <c r="P62" s="70"/>
      <c r="Q62" s="57"/>
      <c r="R62" s="57"/>
      <c r="S62" s="59"/>
      <c r="T62" s="70"/>
      <c r="U62" s="57"/>
      <c r="V62" s="384"/>
      <c r="W62" s="430"/>
      <c r="X62" s="383"/>
      <c r="Y62" s="384"/>
      <c r="Z62" s="431">
        <v>30</v>
      </c>
      <c r="AA62" s="432">
        <v>30</v>
      </c>
      <c r="AB62" s="383"/>
      <c r="AC62" s="57"/>
      <c r="AD62" s="58"/>
      <c r="AE62" s="86"/>
      <c r="AF62" s="70"/>
      <c r="AG62" s="57"/>
      <c r="AH62" s="58"/>
      <c r="AI62" s="58"/>
    </row>
    <row r="63" spans="1:35" s="7" customFormat="1" ht="32.15" customHeight="1" x14ac:dyDescent="0.25">
      <c r="A63" s="611" t="s">
        <v>385</v>
      </c>
      <c r="B63" s="47" t="s">
        <v>265</v>
      </c>
      <c r="C63" s="74"/>
      <c r="D63" s="98" t="s">
        <v>269</v>
      </c>
      <c r="E63" s="140">
        <v>90</v>
      </c>
      <c r="F63" s="586" t="s">
        <v>324</v>
      </c>
      <c r="G63" s="98">
        <v>7</v>
      </c>
      <c r="H63" s="140">
        <v>30</v>
      </c>
      <c r="I63" s="733"/>
      <c r="J63" s="731">
        <v>60</v>
      </c>
      <c r="K63" s="731"/>
      <c r="L63" s="731"/>
      <c r="M63" s="731"/>
      <c r="N63" s="731"/>
      <c r="O63" s="730"/>
      <c r="P63" s="70"/>
      <c r="Q63" s="731"/>
      <c r="R63" s="731"/>
      <c r="S63" s="730"/>
      <c r="T63" s="70"/>
      <c r="U63" s="731"/>
      <c r="V63" s="384"/>
      <c r="W63" s="430"/>
      <c r="X63" s="383"/>
      <c r="Y63" s="384"/>
      <c r="Z63" s="431">
        <v>30</v>
      </c>
      <c r="AA63" s="432">
        <v>60</v>
      </c>
      <c r="AB63" s="383"/>
      <c r="AC63" s="731"/>
      <c r="AD63" s="733"/>
      <c r="AE63" s="86"/>
      <c r="AF63" s="70"/>
      <c r="AG63" s="731"/>
      <c r="AH63" s="733"/>
      <c r="AI63" s="733"/>
    </row>
    <row r="64" spans="1:35" s="7" customFormat="1" ht="24" customHeight="1" x14ac:dyDescent="0.2">
      <c r="A64" s="611" t="s">
        <v>73</v>
      </c>
      <c r="B64" s="47" t="s">
        <v>266</v>
      </c>
      <c r="C64" s="420"/>
      <c r="D64" s="562" t="s">
        <v>269</v>
      </c>
      <c r="E64" s="140">
        <v>60</v>
      </c>
      <c r="F64" s="586" t="s">
        <v>320</v>
      </c>
      <c r="G64" s="98">
        <v>5</v>
      </c>
      <c r="H64" s="140">
        <v>30</v>
      </c>
      <c r="I64" s="138"/>
      <c r="J64" s="423">
        <v>30</v>
      </c>
      <c r="K64" s="423"/>
      <c r="L64" s="423"/>
      <c r="M64" s="57"/>
      <c r="N64" s="57"/>
      <c r="O64" s="59"/>
      <c r="P64" s="70"/>
      <c r="Q64" s="57"/>
      <c r="R64" s="57"/>
      <c r="S64" s="59"/>
      <c r="T64" s="70"/>
      <c r="U64" s="57"/>
      <c r="V64" s="384"/>
      <c r="W64" s="430"/>
      <c r="X64" s="383"/>
      <c r="Y64" s="384"/>
      <c r="Z64" s="431">
        <v>30</v>
      </c>
      <c r="AA64" s="432">
        <v>30</v>
      </c>
      <c r="AB64" s="383"/>
      <c r="AC64" s="57"/>
      <c r="AD64" s="58"/>
      <c r="AE64" s="86"/>
      <c r="AF64" s="70"/>
      <c r="AG64" s="57"/>
      <c r="AH64" s="58"/>
      <c r="AI64" s="58"/>
    </row>
    <row r="65" spans="1:35" s="7" customFormat="1" ht="13" customHeight="1" x14ac:dyDescent="0.2">
      <c r="A65" s="611" t="s">
        <v>74</v>
      </c>
      <c r="B65" s="47" t="s">
        <v>267</v>
      </c>
      <c r="C65" s="420"/>
      <c r="D65" s="562" t="s">
        <v>270</v>
      </c>
      <c r="E65" s="140">
        <v>30</v>
      </c>
      <c r="F65" s="586" t="s">
        <v>325</v>
      </c>
      <c r="G65" s="98">
        <v>3</v>
      </c>
      <c r="H65" s="137">
        <v>15</v>
      </c>
      <c r="I65" s="138"/>
      <c r="J65" s="423">
        <v>15</v>
      </c>
      <c r="K65" s="100"/>
      <c r="L65" s="100"/>
      <c r="M65" s="100"/>
      <c r="N65" s="100"/>
      <c r="O65" s="107"/>
      <c r="P65" s="139"/>
      <c r="Q65" s="100"/>
      <c r="R65" s="100"/>
      <c r="S65" s="107"/>
      <c r="T65" s="140"/>
      <c r="U65" s="58"/>
      <c r="V65" s="384"/>
      <c r="W65" s="430"/>
      <c r="X65" s="383"/>
      <c r="Y65" s="384"/>
      <c r="Z65" s="431">
        <v>15</v>
      </c>
      <c r="AA65" s="432">
        <v>15</v>
      </c>
      <c r="AB65" s="383"/>
      <c r="AC65" s="57"/>
      <c r="AD65" s="58"/>
      <c r="AE65" s="86"/>
      <c r="AF65" s="70"/>
      <c r="AG65" s="57"/>
      <c r="AH65" s="58"/>
      <c r="AI65" s="58"/>
    </row>
    <row r="66" spans="1:35" s="7" customFormat="1" ht="13" customHeight="1" thickBot="1" x14ac:dyDescent="0.25">
      <c r="A66" s="612" t="s">
        <v>50</v>
      </c>
      <c r="B66" s="47" t="s">
        <v>268</v>
      </c>
      <c r="C66" s="563" t="s">
        <v>176</v>
      </c>
      <c r="D66" s="562" t="s">
        <v>176</v>
      </c>
      <c r="E66" s="140">
        <v>120</v>
      </c>
      <c r="F66" s="586" t="s">
        <v>333</v>
      </c>
      <c r="G66" s="708">
        <v>8</v>
      </c>
      <c r="H66" s="139"/>
      <c r="I66" s="141"/>
      <c r="J66" s="100"/>
      <c r="K66" s="100"/>
      <c r="L66" s="100"/>
      <c r="M66" s="100"/>
      <c r="N66" s="100"/>
      <c r="O66" s="107">
        <v>120</v>
      </c>
      <c r="P66" s="139"/>
      <c r="Q66" s="100"/>
      <c r="R66" s="100"/>
      <c r="S66" s="107"/>
      <c r="T66" s="140"/>
      <c r="U66" s="58"/>
      <c r="V66" s="58"/>
      <c r="W66" s="86"/>
      <c r="X66" s="395"/>
      <c r="Y66" s="392">
        <v>60</v>
      </c>
      <c r="Z66" s="433"/>
      <c r="AA66" s="394">
        <v>60</v>
      </c>
      <c r="AB66" s="53"/>
      <c r="AC66" s="142"/>
      <c r="AD66" s="143"/>
      <c r="AE66" s="115"/>
      <c r="AF66" s="56"/>
      <c r="AG66" s="142"/>
      <c r="AH66" s="143"/>
      <c r="AI66" s="114"/>
    </row>
    <row r="67" spans="1:35" s="7" customFormat="1" ht="13" customHeight="1" thickTop="1" thickBot="1" x14ac:dyDescent="0.3">
      <c r="A67" s="613" t="s">
        <v>193</v>
      </c>
      <c r="B67" s="122"/>
      <c r="C67" s="123" t="s">
        <v>350</v>
      </c>
      <c r="D67" s="122" t="s">
        <v>354</v>
      </c>
      <c r="E67" s="519">
        <f t="shared" ref="E67:AI67" si="3">SUM(E58:E66)</f>
        <v>570</v>
      </c>
      <c r="F67" s="282"/>
      <c r="G67" s="272">
        <f t="shared" si="3"/>
        <v>46</v>
      </c>
      <c r="H67" s="523">
        <f t="shared" si="3"/>
        <v>210</v>
      </c>
      <c r="I67" s="372">
        <f t="shared" si="3"/>
        <v>0</v>
      </c>
      <c r="J67" s="522">
        <f t="shared" si="3"/>
        <v>240</v>
      </c>
      <c r="K67" s="522">
        <f t="shared" si="3"/>
        <v>0</v>
      </c>
      <c r="L67" s="522">
        <f t="shared" si="3"/>
        <v>0</v>
      </c>
      <c r="M67" s="522">
        <f t="shared" si="3"/>
        <v>0</v>
      </c>
      <c r="N67" s="522">
        <f t="shared" si="3"/>
        <v>0</v>
      </c>
      <c r="O67" s="272">
        <f>SUM(O58:O66)</f>
        <v>120</v>
      </c>
      <c r="P67" s="523">
        <f t="shared" si="3"/>
        <v>0</v>
      </c>
      <c r="Q67" s="522">
        <f t="shared" si="3"/>
        <v>0</v>
      </c>
      <c r="R67" s="522">
        <f t="shared" si="3"/>
        <v>0</v>
      </c>
      <c r="S67" s="272">
        <f t="shared" si="3"/>
        <v>0</v>
      </c>
      <c r="T67" s="519">
        <f t="shared" si="3"/>
        <v>0</v>
      </c>
      <c r="U67" s="125">
        <f t="shared" si="3"/>
        <v>0</v>
      </c>
      <c r="V67" s="125">
        <f t="shared" si="3"/>
        <v>30</v>
      </c>
      <c r="W67" s="521">
        <f t="shared" si="3"/>
        <v>30</v>
      </c>
      <c r="X67" s="533">
        <f t="shared" si="3"/>
        <v>75</v>
      </c>
      <c r="Y67" s="410">
        <f t="shared" si="3"/>
        <v>135</v>
      </c>
      <c r="Z67" s="514">
        <f t="shared" si="3"/>
        <v>105</v>
      </c>
      <c r="AA67" s="493">
        <f t="shared" si="3"/>
        <v>195</v>
      </c>
      <c r="AB67" s="124">
        <f t="shared" si="3"/>
        <v>0</v>
      </c>
      <c r="AC67" s="121">
        <f t="shared" si="3"/>
        <v>0</v>
      </c>
      <c r="AD67" s="125">
        <f t="shared" si="3"/>
        <v>0</v>
      </c>
      <c r="AE67" s="272">
        <f t="shared" si="3"/>
        <v>0</v>
      </c>
      <c r="AF67" s="123">
        <f t="shared" si="3"/>
        <v>0</v>
      </c>
      <c r="AG67" s="121">
        <f t="shared" si="3"/>
        <v>0</v>
      </c>
      <c r="AH67" s="125">
        <f t="shared" si="3"/>
        <v>0</v>
      </c>
      <c r="AI67" s="522">
        <f t="shared" si="3"/>
        <v>0</v>
      </c>
    </row>
    <row r="68" spans="1:35" s="7" customFormat="1" ht="24" customHeight="1" thickTop="1" thickBot="1" x14ac:dyDescent="0.25">
      <c r="A68" s="608" t="s">
        <v>365</v>
      </c>
      <c r="B68" s="153" t="s">
        <v>75</v>
      </c>
      <c r="C68" s="131"/>
      <c r="D68" s="130"/>
      <c r="E68" s="154"/>
      <c r="F68" s="589"/>
      <c r="G68" s="46"/>
      <c r="H68" s="155"/>
      <c r="I68" s="156"/>
      <c r="J68" s="44"/>
      <c r="K68" s="44"/>
      <c r="L68" s="44"/>
      <c r="M68" s="44"/>
      <c r="N68" s="44"/>
      <c r="O68" s="46"/>
      <c r="P68" s="155"/>
      <c r="Q68" s="44"/>
      <c r="R68" s="44"/>
      <c r="S68" s="46"/>
      <c r="T68" s="154"/>
      <c r="U68" s="134"/>
      <c r="V68" s="134"/>
      <c r="W68" s="136"/>
      <c r="X68" s="434"/>
      <c r="Y68" s="435"/>
      <c r="Z68" s="436"/>
      <c r="AA68" s="437"/>
      <c r="AB68" s="133"/>
      <c r="AC68" s="129"/>
      <c r="AD68" s="134"/>
      <c r="AE68" s="46"/>
      <c r="AF68" s="131"/>
      <c r="AG68" s="129"/>
      <c r="AH68" s="134"/>
      <c r="AI68" s="44"/>
    </row>
    <row r="69" spans="1:35" s="7" customFormat="1" ht="13" customHeight="1" x14ac:dyDescent="0.2">
      <c r="A69" s="614" t="s">
        <v>76</v>
      </c>
      <c r="B69" s="26" t="s">
        <v>218</v>
      </c>
      <c r="C69" s="158" t="s">
        <v>151</v>
      </c>
      <c r="D69" s="157"/>
      <c r="E69" s="159">
        <v>15</v>
      </c>
      <c r="F69" s="587"/>
      <c r="G69" s="51">
        <v>1</v>
      </c>
      <c r="H69" s="160"/>
      <c r="I69" s="161"/>
      <c r="J69" s="29">
        <v>15</v>
      </c>
      <c r="K69" s="29"/>
      <c r="L69" s="29"/>
      <c r="M69" s="29"/>
      <c r="N69" s="29"/>
      <c r="O69" s="51"/>
      <c r="P69" s="160"/>
      <c r="Q69" s="29">
        <v>15</v>
      </c>
      <c r="R69" s="29"/>
      <c r="S69" s="51"/>
      <c r="T69" s="159"/>
      <c r="U69" s="61"/>
      <c r="V69" s="61"/>
      <c r="W69" s="63"/>
      <c r="X69" s="389"/>
      <c r="Y69" s="386"/>
      <c r="Z69" s="387"/>
      <c r="AA69" s="388"/>
      <c r="AB69" s="80"/>
      <c r="AC69" s="78"/>
      <c r="AD69" s="81"/>
      <c r="AE69" s="106"/>
      <c r="AF69" s="84"/>
      <c r="AG69" s="78"/>
      <c r="AH69" s="81"/>
      <c r="AI69" s="87"/>
    </row>
    <row r="70" spans="1:35" s="7" customFormat="1" ht="13" customHeight="1" x14ac:dyDescent="0.2">
      <c r="A70" s="615" t="s">
        <v>77</v>
      </c>
      <c r="B70" s="26" t="s">
        <v>219</v>
      </c>
      <c r="C70" s="158" t="s">
        <v>151</v>
      </c>
      <c r="D70" s="59"/>
      <c r="E70" s="140">
        <v>15</v>
      </c>
      <c r="F70" s="586"/>
      <c r="G70" s="107">
        <v>1</v>
      </c>
      <c r="H70" s="139"/>
      <c r="I70" s="141"/>
      <c r="J70" s="100">
        <v>15</v>
      </c>
      <c r="K70" s="100"/>
      <c r="L70" s="100"/>
      <c r="M70" s="100"/>
      <c r="N70" s="100"/>
      <c r="O70" s="107"/>
      <c r="P70" s="139"/>
      <c r="Q70" s="100">
        <v>15</v>
      </c>
      <c r="R70" s="100"/>
      <c r="S70" s="107"/>
      <c r="T70" s="140"/>
      <c r="U70" s="58"/>
      <c r="V70" s="58"/>
      <c r="W70" s="86"/>
      <c r="X70" s="395"/>
      <c r="Y70" s="392"/>
      <c r="Z70" s="393"/>
      <c r="AA70" s="394"/>
      <c r="AB70" s="53"/>
      <c r="AC70" s="142"/>
      <c r="AD70" s="143"/>
      <c r="AE70" s="115"/>
      <c r="AF70" s="56"/>
      <c r="AG70" s="142"/>
      <c r="AH70" s="143"/>
      <c r="AI70" s="114"/>
    </row>
    <row r="71" spans="1:35" s="7" customFormat="1" ht="13" customHeight="1" x14ac:dyDescent="0.2">
      <c r="A71" s="615" t="s">
        <v>348</v>
      </c>
      <c r="B71" s="26" t="s">
        <v>220</v>
      </c>
      <c r="C71" s="158" t="s">
        <v>151</v>
      </c>
      <c r="D71" s="59"/>
      <c r="E71" s="140">
        <v>30</v>
      </c>
      <c r="F71" s="586"/>
      <c r="G71" s="107">
        <v>3</v>
      </c>
      <c r="H71" s="139"/>
      <c r="I71" s="141">
        <v>30</v>
      </c>
      <c r="J71" s="100"/>
      <c r="K71" s="100"/>
      <c r="L71" s="100"/>
      <c r="M71" s="100"/>
      <c r="N71" s="100"/>
      <c r="O71" s="107"/>
      <c r="P71" s="139">
        <v>30</v>
      </c>
      <c r="Q71" s="100"/>
      <c r="R71" s="100"/>
      <c r="S71" s="107"/>
      <c r="T71" s="140"/>
      <c r="U71" s="58"/>
      <c r="V71" s="58"/>
      <c r="W71" s="86"/>
      <c r="X71" s="53"/>
      <c r="Y71" s="142"/>
      <c r="Z71" s="143"/>
      <c r="AA71" s="163"/>
      <c r="AB71" s="53"/>
      <c r="AC71" s="142"/>
      <c r="AD71" s="143"/>
      <c r="AE71" s="115"/>
      <c r="AF71" s="56"/>
      <c r="AG71" s="142"/>
      <c r="AH71" s="143"/>
      <c r="AI71" s="114"/>
    </row>
    <row r="72" spans="1:35" s="7" customFormat="1" ht="13" customHeight="1" x14ac:dyDescent="0.2">
      <c r="A72" s="615" t="s">
        <v>78</v>
      </c>
      <c r="B72" s="26" t="s">
        <v>221</v>
      </c>
      <c r="C72" s="158" t="s">
        <v>151</v>
      </c>
      <c r="D72" s="59"/>
      <c r="E72" s="140">
        <v>30</v>
      </c>
      <c r="F72" s="586"/>
      <c r="G72" s="107">
        <v>3</v>
      </c>
      <c r="H72" s="139"/>
      <c r="I72" s="141"/>
      <c r="J72" s="100">
        <v>30</v>
      </c>
      <c r="K72" s="100"/>
      <c r="L72" s="100"/>
      <c r="M72" s="100"/>
      <c r="N72" s="100"/>
      <c r="O72" s="107"/>
      <c r="P72" s="139"/>
      <c r="Q72" s="100">
        <v>30</v>
      </c>
      <c r="R72" s="100"/>
      <c r="S72" s="107"/>
      <c r="T72" s="140"/>
      <c r="U72" s="58"/>
      <c r="V72" s="58"/>
      <c r="W72" s="86"/>
      <c r="X72" s="53"/>
      <c r="Y72" s="142"/>
      <c r="Z72" s="143"/>
      <c r="AA72" s="163"/>
      <c r="AB72" s="53"/>
      <c r="AC72" s="142"/>
      <c r="AD72" s="143"/>
      <c r="AE72" s="115"/>
      <c r="AF72" s="56"/>
      <c r="AG72" s="142"/>
      <c r="AH72" s="143"/>
      <c r="AI72" s="114"/>
    </row>
    <row r="73" spans="1:35" s="7" customFormat="1" ht="13" customHeight="1" thickBot="1" x14ac:dyDescent="0.25">
      <c r="A73" s="616" t="s">
        <v>203</v>
      </c>
      <c r="B73" s="26" t="s">
        <v>222</v>
      </c>
      <c r="C73" s="158" t="s">
        <v>151</v>
      </c>
      <c r="D73" s="55"/>
      <c r="E73" s="175">
        <v>30</v>
      </c>
      <c r="F73" s="590"/>
      <c r="G73" s="115">
        <v>3</v>
      </c>
      <c r="H73" s="173"/>
      <c r="I73" s="174"/>
      <c r="J73" s="114">
        <v>30</v>
      </c>
      <c r="K73" s="114"/>
      <c r="L73" s="114"/>
      <c r="M73" s="114"/>
      <c r="N73" s="114"/>
      <c r="O73" s="115"/>
      <c r="P73" s="173"/>
      <c r="Q73" s="114"/>
      <c r="R73" s="114"/>
      <c r="S73" s="115"/>
      <c r="T73" s="175"/>
      <c r="U73" s="143"/>
      <c r="V73" s="143"/>
      <c r="W73" s="176"/>
      <c r="X73" s="53"/>
      <c r="Y73" s="142"/>
      <c r="Z73" s="143"/>
      <c r="AA73" s="163"/>
      <c r="AB73" s="53"/>
      <c r="AC73" s="142">
        <v>30</v>
      </c>
      <c r="AD73" s="143"/>
      <c r="AE73" s="115"/>
      <c r="AF73" s="56"/>
      <c r="AG73" s="142"/>
      <c r="AH73" s="143"/>
      <c r="AI73" s="114"/>
    </row>
    <row r="74" spans="1:35" s="7" customFormat="1" ht="13" customHeight="1" thickTop="1" thickBot="1" x14ac:dyDescent="0.3">
      <c r="A74" s="613" t="s">
        <v>193</v>
      </c>
      <c r="B74" s="122"/>
      <c r="C74" s="123" t="s">
        <v>355</v>
      </c>
      <c r="D74" s="122"/>
      <c r="E74" s="519">
        <f t="shared" ref="E74:AI74" si="4">SUM(E69:E73)</f>
        <v>120</v>
      </c>
      <c r="F74" s="282"/>
      <c r="G74" s="272">
        <f t="shared" si="4"/>
        <v>11</v>
      </c>
      <c r="H74" s="523">
        <f t="shared" si="4"/>
        <v>0</v>
      </c>
      <c r="I74" s="372">
        <f t="shared" si="4"/>
        <v>30</v>
      </c>
      <c r="J74" s="522">
        <f t="shared" si="4"/>
        <v>90</v>
      </c>
      <c r="K74" s="522">
        <f t="shared" si="4"/>
        <v>0</v>
      </c>
      <c r="L74" s="522">
        <f t="shared" si="4"/>
        <v>0</v>
      </c>
      <c r="M74" s="522">
        <f t="shared" si="4"/>
        <v>0</v>
      </c>
      <c r="N74" s="522">
        <f t="shared" si="4"/>
        <v>0</v>
      </c>
      <c r="O74" s="272">
        <f t="shared" si="4"/>
        <v>0</v>
      </c>
      <c r="P74" s="523">
        <f t="shared" si="4"/>
        <v>30</v>
      </c>
      <c r="Q74" s="522">
        <f t="shared" si="4"/>
        <v>60</v>
      </c>
      <c r="R74" s="522">
        <f t="shared" si="4"/>
        <v>0</v>
      </c>
      <c r="S74" s="272">
        <f t="shared" si="4"/>
        <v>0</v>
      </c>
      <c r="T74" s="519">
        <f t="shared" si="4"/>
        <v>0</v>
      </c>
      <c r="U74" s="125">
        <f t="shared" si="4"/>
        <v>0</v>
      </c>
      <c r="V74" s="125">
        <f t="shared" si="4"/>
        <v>0</v>
      </c>
      <c r="W74" s="521">
        <f t="shared" si="4"/>
        <v>0</v>
      </c>
      <c r="X74" s="124">
        <f t="shared" si="4"/>
        <v>0</v>
      </c>
      <c r="Y74" s="121">
        <f t="shared" si="4"/>
        <v>0</v>
      </c>
      <c r="Z74" s="125">
        <f t="shared" si="4"/>
        <v>0</v>
      </c>
      <c r="AA74" s="524">
        <f t="shared" si="4"/>
        <v>0</v>
      </c>
      <c r="AB74" s="124">
        <f t="shared" si="4"/>
        <v>0</v>
      </c>
      <c r="AC74" s="121">
        <f t="shared" si="4"/>
        <v>30</v>
      </c>
      <c r="AD74" s="125">
        <f t="shared" si="4"/>
        <v>0</v>
      </c>
      <c r="AE74" s="272">
        <f t="shared" si="4"/>
        <v>0</v>
      </c>
      <c r="AF74" s="123">
        <f t="shared" si="4"/>
        <v>0</v>
      </c>
      <c r="AG74" s="121">
        <f t="shared" si="4"/>
        <v>0</v>
      </c>
      <c r="AH74" s="125">
        <f t="shared" si="4"/>
        <v>0</v>
      </c>
      <c r="AI74" s="522">
        <f t="shared" si="4"/>
        <v>0</v>
      </c>
    </row>
    <row r="75" spans="1:35" s="7" customFormat="1" ht="13" customHeight="1" thickTop="1" thickBot="1" x14ac:dyDescent="0.25">
      <c r="A75" s="617" t="s">
        <v>366</v>
      </c>
      <c r="B75" s="164" t="s">
        <v>79</v>
      </c>
      <c r="C75" s="133"/>
      <c r="D75" s="132"/>
      <c r="E75" s="165"/>
      <c r="F75" s="589"/>
      <c r="G75" s="46"/>
      <c r="H75" s="155"/>
      <c r="I75" s="156"/>
      <c r="J75" s="44"/>
      <c r="K75" s="44"/>
      <c r="L75" s="44"/>
      <c r="M75" s="44"/>
      <c r="N75" s="44"/>
      <c r="O75" s="46"/>
      <c r="P75" s="155"/>
      <c r="Q75" s="44"/>
      <c r="R75" s="44"/>
      <c r="S75" s="46"/>
      <c r="T75" s="154"/>
      <c r="U75" s="134"/>
      <c r="V75" s="134"/>
      <c r="W75" s="136"/>
      <c r="X75" s="131"/>
      <c r="Y75" s="129"/>
      <c r="Z75" s="134"/>
      <c r="AA75" s="45"/>
      <c r="AB75" s="133"/>
      <c r="AC75" s="129"/>
      <c r="AD75" s="134"/>
      <c r="AE75" s="46"/>
      <c r="AF75" s="131"/>
      <c r="AG75" s="129"/>
      <c r="AH75" s="134"/>
      <c r="AI75" s="44"/>
    </row>
    <row r="76" spans="1:35" s="7" customFormat="1" ht="13" customHeight="1" x14ac:dyDescent="0.2">
      <c r="A76" s="618" t="s">
        <v>81</v>
      </c>
      <c r="B76" s="26" t="s">
        <v>223</v>
      </c>
      <c r="C76" s="563"/>
      <c r="D76" s="166" t="s">
        <v>149</v>
      </c>
      <c r="E76" s="168">
        <v>30</v>
      </c>
      <c r="F76" s="591"/>
      <c r="G76" s="106">
        <v>3</v>
      </c>
      <c r="H76" s="169">
        <v>30</v>
      </c>
      <c r="I76" s="170"/>
      <c r="J76" s="87"/>
      <c r="K76" s="87"/>
      <c r="L76" s="87"/>
      <c r="M76" s="87"/>
      <c r="N76" s="87"/>
      <c r="O76" s="106"/>
      <c r="P76" s="169"/>
      <c r="Q76" s="87"/>
      <c r="R76" s="87"/>
      <c r="S76" s="106"/>
      <c r="T76" s="171"/>
      <c r="U76" s="81"/>
      <c r="V76" s="387">
        <v>30</v>
      </c>
      <c r="W76" s="390"/>
      <c r="X76" s="385"/>
      <c r="Y76" s="386"/>
      <c r="Z76" s="387"/>
      <c r="AA76" s="388"/>
      <c r="AB76" s="389"/>
      <c r="AC76" s="386"/>
      <c r="AD76" s="387"/>
      <c r="AE76" s="390"/>
      <c r="AF76" s="385"/>
      <c r="AG76" s="386"/>
      <c r="AH76" s="387"/>
      <c r="AI76" s="387"/>
    </row>
    <row r="77" spans="1:35" s="7" customFormat="1" ht="13" customHeight="1" x14ac:dyDescent="0.2">
      <c r="A77" s="615" t="s">
        <v>83</v>
      </c>
      <c r="B77" s="26" t="s">
        <v>224</v>
      </c>
      <c r="C77" s="9" t="s">
        <v>269</v>
      </c>
      <c r="D77" s="69"/>
      <c r="E77" s="172">
        <v>45</v>
      </c>
      <c r="F77" s="590" t="s">
        <v>323</v>
      </c>
      <c r="G77" s="115">
        <v>4</v>
      </c>
      <c r="H77" s="173">
        <v>15</v>
      </c>
      <c r="I77" s="174"/>
      <c r="J77" s="114">
        <v>30</v>
      </c>
      <c r="K77" s="114"/>
      <c r="L77" s="114"/>
      <c r="M77" s="114"/>
      <c r="N77" s="114"/>
      <c r="O77" s="115"/>
      <c r="P77" s="173"/>
      <c r="Q77" s="114"/>
      <c r="R77" s="114"/>
      <c r="S77" s="115"/>
      <c r="T77" s="175"/>
      <c r="U77" s="143"/>
      <c r="V77" s="393"/>
      <c r="W77" s="396"/>
      <c r="X77" s="391">
        <v>15</v>
      </c>
      <c r="Y77" s="392">
        <v>30</v>
      </c>
      <c r="Z77" s="393"/>
      <c r="AA77" s="394"/>
      <c r="AB77" s="395"/>
      <c r="AC77" s="392"/>
      <c r="AD77" s="393"/>
      <c r="AE77" s="396"/>
      <c r="AF77" s="391"/>
      <c r="AG77" s="392"/>
      <c r="AH77" s="393"/>
      <c r="AI77" s="393"/>
    </row>
    <row r="78" spans="1:35" s="7" customFormat="1" ht="13" customHeight="1" x14ac:dyDescent="0.2">
      <c r="A78" s="619" t="s">
        <v>84</v>
      </c>
      <c r="B78" s="26" t="s">
        <v>225</v>
      </c>
      <c r="C78" s="563"/>
      <c r="D78" s="69" t="s">
        <v>269</v>
      </c>
      <c r="E78" s="172">
        <v>45</v>
      </c>
      <c r="F78" s="590" t="s">
        <v>323</v>
      </c>
      <c r="G78" s="115">
        <v>4</v>
      </c>
      <c r="H78" s="173">
        <v>15</v>
      </c>
      <c r="I78" s="174"/>
      <c r="J78" s="114">
        <v>30</v>
      </c>
      <c r="K78" s="114"/>
      <c r="L78" s="114"/>
      <c r="M78" s="114"/>
      <c r="N78" s="114"/>
      <c r="O78" s="115"/>
      <c r="P78" s="173"/>
      <c r="Q78" s="114"/>
      <c r="R78" s="114"/>
      <c r="S78" s="115"/>
      <c r="T78" s="175"/>
      <c r="U78" s="143"/>
      <c r="V78" s="393"/>
      <c r="W78" s="396"/>
      <c r="X78" s="391"/>
      <c r="Y78" s="392"/>
      <c r="Z78" s="393">
        <v>15</v>
      </c>
      <c r="AA78" s="394">
        <v>30</v>
      </c>
      <c r="AB78" s="395"/>
      <c r="AC78" s="392"/>
      <c r="AD78" s="393"/>
      <c r="AE78" s="396"/>
      <c r="AF78" s="391"/>
      <c r="AG78" s="392"/>
      <c r="AH78" s="393"/>
      <c r="AI78" s="393"/>
    </row>
    <row r="79" spans="1:35" s="7" customFormat="1" ht="13" customHeight="1" thickBot="1" x14ac:dyDescent="0.25">
      <c r="A79" s="620" t="s">
        <v>82</v>
      </c>
      <c r="B79" s="26" t="s">
        <v>226</v>
      </c>
      <c r="C79" s="53" t="s">
        <v>180</v>
      </c>
      <c r="D79" s="52" t="s">
        <v>180</v>
      </c>
      <c r="E79" s="397">
        <v>120</v>
      </c>
      <c r="F79" s="590" t="s">
        <v>326</v>
      </c>
      <c r="G79" s="709">
        <v>20</v>
      </c>
      <c r="H79" s="173"/>
      <c r="I79" s="174"/>
      <c r="J79" s="114"/>
      <c r="K79" s="114"/>
      <c r="L79" s="114"/>
      <c r="M79" s="114"/>
      <c r="N79" s="114">
        <v>120</v>
      </c>
      <c r="O79" s="115"/>
      <c r="P79" s="173"/>
      <c r="Q79" s="114"/>
      <c r="R79" s="114"/>
      <c r="S79" s="115"/>
      <c r="T79" s="175"/>
      <c r="U79" s="143"/>
      <c r="V79" s="143"/>
      <c r="W79" s="176"/>
      <c r="X79" s="391"/>
      <c r="Y79" s="392"/>
      <c r="Z79" s="393"/>
      <c r="AA79" s="394"/>
      <c r="AB79" s="395"/>
      <c r="AC79" s="392">
        <v>30</v>
      </c>
      <c r="AD79" s="393"/>
      <c r="AE79" s="396">
        <v>30</v>
      </c>
      <c r="AF79" s="391"/>
      <c r="AG79" s="392">
        <v>30</v>
      </c>
      <c r="AH79" s="393"/>
      <c r="AI79" s="393">
        <v>30</v>
      </c>
    </row>
    <row r="80" spans="1:35" s="7" customFormat="1" ht="13" customHeight="1" thickTop="1" thickBot="1" x14ac:dyDescent="0.3">
      <c r="A80" s="621" t="s">
        <v>193</v>
      </c>
      <c r="B80" s="534"/>
      <c r="C80" s="534" t="s">
        <v>356</v>
      </c>
      <c r="D80" s="534" t="s">
        <v>357</v>
      </c>
      <c r="E80" s="211">
        <f t="shared" ref="E80:AI80" si="5">SUM(E76:E79)</f>
        <v>240</v>
      </c>
      <c r="F80" s="211"/>
      <c r="G80" s="211">
        <f>SUM(G76:G79)</f>
        <v>31</v>
      </c>
      <c r="H80" s="211">
        <f t="shared" si="5"/>
        <v>60</v>
      </c>
      <c r="I80" s="211">
        <f t="shared" si="5"/>
        <v>0</v>
      </c>
      <c r="J80" s="211">
        <f t="shared" si="5"/>
        <v>60</v>
      </c>
      <c r="K80" s="211">
        <f t="shared" si="5"/>
        <v>0</v>
      </c>
      <c r="L80" s="211">
        <f t="shared" si="5"/>
        <v>0</v>
      </c>
      <c r="M80" s="211">
        <f t="shared" si="5"/>
        <v>0</v>
      </c>
      <c r="N80" s="211">
        <f t="shared" si="5"/>
        <v>120</v>
      </c>
      <c r="O80" s="211">
        <f t="shared" si="5"/>
        <v>0</v>
      </c>
      <c r="P80" s="211">
        <f t="shared" si="5"/>
        <v>0</v>
      </c>
      <c r="Q80" s="211">
        <f t="shared" si="5"/>
        <v>0</v>
      </c>
      <c r="R80" s="211">
        <f t="shared" si="5"/>
        <v>0</v>
      </c>
      <c r="S80" s="211">
        <f t="shared" si="5"/>
        <v>0</v>
      </c>
      <c r="T80" s="211">
        <f t="shared" si="5"/>
        <v>0</v>
      </c>
      <c r="U80" s="211">
        <f t="shared" si="5"/>
        <v>0</v>
      </c>
      <c r="V80" s="211">
        <f t="shared" si="5"/>
        <v>30</v>
      </c>
      <c r="W80" s="211">
        <f t="shared" si="5"/>
        <v>0</v>
      </c>
      <c r="X80" s="211">
        <f t="shared" si="5"/>
        <v>15</v>
      </c>
      <c r="Y80" s="211">
        <f t="shared" si="5"/>
        <v>30</v>
      </c>
      <c r="Z80" s="211">
        <f t="shared" si="5"/>
        <v>15</v>
      </c>
      <c r="AA80" s="211">
        <f t="shared" si="5"/>
        <v>30</v>
      </c>
      <c r="AB80" s="211">
        <f t="shared" si="5"/>
        <v>0</v>
      </c>
      <c r="AC80" s="211">
        <f t="shared" si="5"/>
        <v>30</v>
      </c>
      <c r="AD80" s="211">
        <f t="shared" si="5"/>
        <v>0</v>
      </c>
      <c r="AE80" s="211">
        <f t="shared" si="5"/>
        <v>30</v>
      </c>
      <c r="AF80" s="211">
        <f t="shared" si="5"/>
        <v>0</v>
      </c>
      <c r="AG80" s="211">
        <f t="shared" si="5"/>
        <v>30</v>
      </c>
      <c r="AH80" s="211">
        <f t="shared" si="5"/>
        <v>0</v>
      </c>
      <c r="AI80" s="518">
        <f t="shared" si="5"/>
        <v>30</v>
      </c>
    </row>
    <row r="81" spans="1:35" s="178" customFormat="1" ht="13" customHeight="1" thickTop="1" thickBot="1" x14ac:dyDescent="0.3">
      <c r="A81" s="622" t="s">
        <v>85</v>
      </c>
      <c r="B81" s="527"/>
      <c r="C81" s="177"/>
      <c r="D81" s="527"/>
      <c r="E81" s="177">
        <f>SUM(E21,E29,E56,E67,E74,E80)</f>
        <v>2595</v>
      </c>
      <c r="F81" s="179"/>
      <c r="G81" s="527"/>
      <c r="H81" s="177">
        <f t="shared" ref="H81:O81" si="6">SUM(H21,H29,H56,H67,H74,H80)</f>
        <v>1245</v>
      </c>
      <c r="I81" s="525">
        <f t="shared" si="6"/>
        <v>210</v>
      </c>
      <c r="J81" s="525">
        <f t="shared" si="6"/>
        <v>810</v>
      </c>
      <c r="K81" s="525">
        <f t="shared" si="6"/>
        <v>0</v>
      </c>
      <c r="L81" s="525">
        <f t="shared" si="6"/>
        <v>0</v>
      </c>
      <c r="M81" s="525">
        <f t="shared" si="6"/>
        <v>0</v>
      </c>
      <c r="N81" s="525">
        <f t="shared" si="6"/>
        <v>120</v>
      </c>
      <c r="O81" s="527">
        <f t="shared" si="6"/>
        <v>210</v>
      </c>
      <c r="P81" s="904">
        <f>SUM(P21,P29,P56,P67,P74,P80,Q21,Q29,Q56,Q67,Q74,Q80)</f>
        <v>375</v>
      </c>
      <c r="Q81" s="904"/>
      <c r="R81" s="905">
        <f>SUM(R21,R29,R56,R67,R74,R80,S21,S29,S56,S67,S74,S80)</f>
        <v>375</v>
      </c>
      <c r="S81" s="905"/>
      <c r="T81" s="904">
        <f>SUM(T21,T29,T56,T67,T74,T80,U21,U29,U56,U67,U74,U80)</f>
        <v>395</v>
      </c>
      <c r="U81" s="904"/>
      <c r="V81" s="905">
        <f>SUM(V21,V29,V56,V67,V74,V80,W21,W29,W56,W67,W74,W80)</f>
        <v>370</v>
      </c>
      <c r="W81" s="905"/>
      <c r="X81" s="904">
        <f>SUM(X21,X29,X56,X67,X74,X80,Y21,Y29,Y56,Y67,Y74,Y80)</f>
        <v>435</v>
      </c>
      <c r="Y81" s="904"/>
      <c r="Z81" s="796">
        <f>SUM(Z21,Z29,Z56,Z67,Z74,Z80,AA21,AA29,AA56,AA67,AA74,AA80)</f>
        <v>405</v>
      </c>
      <c r="AA81" s="796"/>
      <c r="AB81" s="904">
        <f>SUM(AB21,AB29,AB56,AB67,AB74,AB80,AC21,AC29,AC56,AC67,AC74,AC80)</f>
        <v>90</v>
      </c>
      <c r="AC81" s="904"/>
      <c r="AD81" s="905">
        <f>SUM(AD21,AD29,AD56,AD67,AD74,AD80,AE21,AE29,AE56,AE67,AE74,AE80)</f>
        <v>60</v>
      </c>
      <c r="AE81" s="905"/>
      <c r="AF81" s="904">
        <f>SUM(AF21,AF29,AF56,AF67,AF74,AF80,AG21,AG29,AG56,AG67,AG74,AG80)</f>
        <v>60</v>
      </c>
      <c r="AG81" s="904"/>
      <c r="AH81" s="796">
        <f>SUM(AH21,AH29,AH56,AH67,AH74,AH80,AI21,AI29,AI56,AI67,AI74,AI80)</f>
        <v>30</v>
      </c>
      <c r="AI81" s="796"/>
    </row>
    <row r="82" spans="1:35" s="178" customFormat="1" ht="13" customHeight="1" thickTop="1" thickBot="1" x14ac:dyDescent="0.3">
      <c r="A82" s="622" t="s">
        <v>86</v>
      </c>
      <c r="B82" s="527"/>
      <c r="C82" s="526"/>
      <c r="D82" s="527"/>
      <c r="E82" s="526"/>
      <c r="F82" s="179"/>
      <c r="G82" s="577">
        <f>SUM(G21,G29,G56,G67,G74,G80)</f>
        <v>234</v>
      </c>
      <c r="H82" s="526"/>
      <c r="I82" s="525"/>
      <c r="J82" s="525"/>
      <c r="K82" s="525"/>
      <c r="L82" s="525"/>
      <c r="M82" s="525"/>
      <c r="N82" s="525"/>
      <c r="O82" s="527"/>
      <c r="P82" s="904">
        <f>SUM(G12:G16,2,G23,G24,G69:G72)</f>
        <v>34</v>
      </c>
      <c r="Q82" s="904"/>
      <c r="R82" s="905">
        <f>SUM(G17,2,G25,G26,G28,G32,G33,G34,G35,G36)</f>
        <v>32</v>
      </c>
      <c r="S82" s="905"/>
      <c r="T82" s="904">
        <f>SUM(2,1,G27,G37:G41,3,G43,G44)</f>
        <v>34</v>
      </c>
      <c r="U82" s="904"/>
      <c r="V82" s="905">
        <f>SUM(2,1,2,G45:G48,G55,G58,G76)</f>
        <v>32</v>
      </c>
      <c r="W82" s="905"/>
      <c r="X82" s="904">
        <f>SUM(G49:G53,2,G59:G61,4,G77,2)</f>
        <v>39</v>
      </c>
      <c r="Y82" s="904"/>
      <c r="Z82" s="796">
        <f>SUM(3,G62:G65,4,G78,2)</f>
        <v>33</v>
      </c>
      <c r="AA82" s="796"/>
      <c r="AB82" s="904">
        <f>SUM(3,G73,5)</f>
        <v>11</v>
      </c>
      <c r="AC82" s="904"/>
      <c r="AD82" s="905">
        <f>SUM(3,5)</f>
        <v>8</v>
      </c>
      <c r="AE82" s="905"/>
      <c r="AF82" s="904">
        <f>SUM(3,5)</f>
        <v>8</v>
      </c>
      <c r="AG82" s="904"/>
      <c r="AH82" s="796">
        <f>SUM(5)</f>
        <v>5</v>
      </c>
      <c r="AI82" s="796"/>
    </row>
    <row r="83" spans="1:35" s="178" customFormat="1" ht="13" customHeight="1" thickTop="1" thickBot="1" x14ac:dyDescent="0.3">
      <c r="A83" s="623" t="s">
        <v>80</v>
      </c>
      <c r="B83" s="527"/>
      <c r="C83" s="179">
        <v>10</v>
      </c>
      <c r="D83" s="527">
        <v>11</v>
      </c>
      <c r="E83" s="565"/>
      <c r="F83" s="179"/>
      <c r="G83" s="527"/>
      <c r="H83" s="179"/>
      <c r="I83" s="525"/>
      <c r="J83" s="179"/>
      <c r="K83" s="525"/>
      <c r="L83" s="179"/>
      <c r="M83" s="525"/>
      <c r="N83" s="179"/>
      <c r="O83" s="527"/>
      <c r="P83" s="904">
        <v>3</v>
      </c>
      <c r="Q83" s="904"/>
      <c r="R83" s="905">
        <v>4</v>
      </c>
      <c r="S83" s="905"/>
      <c r="T83" s="904">
        <v>4</v>
      </c>
      <c r="U83" s="904"/>
      <c r="V83" s="906">
        <v>3</v>
      </c>
      <c r="W83" s="906"/>
      <c r="X83" s="904">
        <v>3</v>
      </c>
      <c r="Y83" s="904"/>
      <c r="Z83" s="796">
        <v>3</v>
      </c>
      <c r="AA83" s="796"/>
      <c r="AB83" s="904">
        <v>0</v>
      </c>
      <c r="AC83" s="904"/>
      <c r="AD83" s="905">
        <v>0</v>
      </c>
      <c r="AE83" s="905"/>
      <c r="AF83" s="904">
        <v>0</v>
      </c>
      <c r="AG83" s="904"/>
      <c r="AH83" s="796">
        <v>0</v>
      </c>
      <c r="AI83" s="796"/>
    </row>
    <row r="84" spans="1:35" s="178" customFormat="1" ht="13" customHeight="1" thickTop="1" thickBot="1" x14ac:dyDescent="0.25">
      <c r="A84" s="786"/>
      <c r="B84" s="787"/>
      <c r="C84" s="787"/>
      <c r="D84" s="787"/>
      <c r="E84" s="787"/>
      <c r="F84" s="787"/>
      <c r="G84" s="787"/>
      <c r="H84" s="787"/>
      <c r="I84" s="787"/>
      <c r="J84" s="787"/>
      <c r="K84" s="787"/>
      <c r="L84" s="787"/>
      <c r="M84" s="787"/>
      <c r="N84" s="787"/>
      <c r="O84" s="787"/>
      <c r="P84" s="787"/>
      <c r="Q84" s="787"/>
      <c r="R84" s="787"/>
      <c r="S84" s="787"/>
      <c r="T84" s="787"/>
      <c r="U84" s="787"/>
      <c r="V84" s="787"/>
      <c r="W84" s="787"/>
      <c r="X84" s="787"/>
      <c r="Y84" s="787"/>
      <c r="Z84" s="787"/>
      <c r="AA84" s="787"/>
      <c r="AB84" s="787"/>
      <c r="AC84" s="787"/>
      <c r="AD84" s="787"/>
      <c r="AE84" s="787"/>
      <c r="AF84" s="787"/>
      <c r="AG84" s="787"/>
      <c r="AH84" s="787"/>
      <c r="AI84" s="788"/>
    </row>
    <row r="85" spans="1:35" customFormat="1" ht="24" customHeight="1" thickTop="1" thickBot="1" x14ac:dyDescent="0.3">
      <c r="A85" s="749" t="s">
        <v>87</v>
      </c>
      <c r="B85" s="750"/>
      <c r="C85" s="750"/>
      <c r="D85" s="750"/>
      <c r="E85" s="750"/>
      <c r="F85" s="750"/>
      <c r="G85" s="750"/>
      <c r="H85" s="750"/>
      <c r="I85" s="750"/>
      <c r="J85" s="750"/>
      <c r="K85" s="750"/>
      <c r="L85" s="750"/>
      <c r="M85" s="750"/>
      <c r="N85" s="750"/>
      <c r="O85" s="750"/>
      <c r="P85" s="750"/>
      <c r="Q85" s="750"/>
      <c r="R85" s="750"/>
      <c r="S85" s="750"/>
      <c r="T85" s="750"/>
      <c r="U85" s="750"/>
      <c r="V85" s="750"/>
      <c r="W85" s="750"/>
      <c r="X85" s="750"/>
      <c r="Y85" s="750"/>
      <c r="Z85" s="750"/>
      <c r="AA85" s="750"/>
      <c r="AB85" s="751"/>
      <c r="AC85" s="751"/>
      <c r="AD85" s="751"/>
      <c r="AE85" s="751"/>
      <c r="AF85" s="752"/>
      <c r="AG85" s="752"/>
      <c r="AH85" s="752"/>
      <c r="AI85" s="752"/>
    </row>
    <row r="86" spans="1:35" customFormat="1" ht="22.5" customHeight="1" thickTop="1" thickBot="1" x14ac:dyDescent="0.3">
      <c r="A86" s="753" t="s">
        <v>196</v>
      </c>
      <c r="B86" s="755" t="s">
        <v>3</v>
      </c>
      <c r="C86" s="756" t="s">
        <v>4</v>
      </c>
      <c r="D86" s="756"/>
      <c r="E86" s="757" t="s">
        <v>5</v>
      </c>
      <c r="F86" s="791" t="s">
        <v>321</v>
      </c>
      <c r="G86" s="758" t="s">
        <v>6</v>
      </c>
      <c r="H86" s="759" t="s">
        <v>7</v>
      </c>
      <c r="I86" s="759"/>
      <c r="J86" s="759"/>
      <c r="K86" s="759"/>
      <c r="L86" s="759"/>
      <c r="M86" s="759"/>
      <c r="N86" s="759"/>
      <c r="O86" s="759"/>
      <c r="P86" s="756" t="s">
        <v>380</v>
      </c>
      <c r="Q86" s="756"/>
      <c r="R86" s="756"/>
      <c r="S86" s="756"/>
      <c r="T86" s="760" t="s">
        <v>381</v>
      </c>
      <c r="U86" s="760"/>
      <c r="V86" s="760"/>
      <c r="W86" s="760"/>
      <c r="X86" s="761" t="s">
        <v>384</v>
      </c>
      <c r="Y86" s="761"/>
      <c r="Z86" s="761"/>
      <c r="AA86" s="761"/>
      <c r="AB86" s="762" t="s">
        <v>382</v>
      </c>
      <c r="AC86" s="762"/>
      <c r="AD86" s="762"/>
      <c r="AE86" s="762"/>
      <c r="AF86" s="763" t="s">
        <v>383</v>
      </c>
      <c r="AG86" s="763"/>
      <c r="AH86" s="763"/>
      <c r="AI86" s="763"/>
    </row>
    <row r="87" spans="1:35" s="3" customFormat="1" ht="11.25" customHeight="1" thickTop="1" thickBot="1" x14ac:dyDescent="0.25">
      <c r="A87" s="754"/>
      <c r="B87" s="755"/>
      <c r="C87" s="764" t="s">
        <v>8</v>
      </c>
      <c r="D87" s="765" t="s">
        <v>9</v>
      </c>
      <c r="E87" s="757"/>
      <c r="F87" s="792"/>
      <c r="G87" s="758"/>
      <c r="H87" s="766" t="s">
        <v>10</v>
      </c>
      <c r="I87" s="767" t="s">
        <v>11</v>
      </c>
      <c r="J87" s="768" t="s">
        <v>12</v>
      </c>
      <c r="K87" s="768"/>
      <c r="L87" s="768"/>
      <c r="M87" s="767" t="s">
        <v>13</v>
      </c>
      <c r="N87" s="767" t="s">
        <v>14</v>
      </c>
      <c r="O87" s="769" t="s">
        <v>15</v>
      </c>
      <c r="P87" s="770" t="s">
        <v>16</v>
      </c>
      <c r="Q87" s="770"/>
      <c r="R87" s="795" t="s">
        <v>17</v>
      </c>
      <c r="S87" s="795"/>
      <c r="T87" s="770" t="s">
        <v>18</v>
      </c>
      <c r="U87" s="770"/>
      <c r="V87" s="795" t="s">
        <v>19</v>
      </c>
      <c r="W87" s="795"/>
      <c r="X87" s="770" t="s">
        <v>20</v>
      </c>
      <c r="Y87" s="770"/>
      <c r="Z87" s="903" t="s">
        <v>21</v>
      </c>
      <c r="AA87" s="903"/>
      <c r="AB87" s="794" t="s">
        <v>22</v>
      </c>
      <c r="AC87" s="794"/>
      <c r="AD87" s="795" t="s">
        <v>23</v>
      </c>
      <c r="AE87" s="795"/>
      <c r="AF87" s="794" t="s">
        <v>24</v>
      </c>
      <c r="AG87" s="794"/>
      <c r="AH87" s="768" t="s">
        <v>25</v>
      </c>
      <c r="AI87" s="768"/>
    </row>
    <row r="88" spans="1:35" customFormat="1" ht="12" customHeight="1" thickTop="1" thickBot="1" x14ac:dyDescent="0.3">
      <c r="A88" s="754"/>
      <c r="B88" s="755"/>
      <c r="C88" s="764"/>
      <c r="D88" s="765"/>
      <c r="E88" s="757"/>
      <c r="F88" s="793"/>
      <c r="G88" s="758"/>
      <c r="H88" s="766"/>
      <c r="I88" s="767"/>
      <c r="J88" s="540" t="s">
        <v>26</v>
      </c>
      <c r="K88" s="540" t="s">
        <v>10</v>
      </c>
      <c r="L88" s="540" t="s">
        <v>13</v>
      </c>
      <c r="M88" s="767"/>
      <c r="N88" s="767"/>
      <c r="O88" s="769"/>
      <c r="P88" s="541" t="s">
        <v>27</v>
      </c>
      <c r="Q88" s="540" t="s">
        <v>12</v>
      </c>
      <c r="R88" s="540" t="s">
        <v>27</v>
      </c>
      <c r="S88" s="542" t="s">
        <v>12</v>
      </c>
      <c r="T88" s="541" t="s">
        <v>27</v>
      </c>
      <c r="U88" s="540" t="s">
        <v>12</v>
      </c>
      <c r="V88" s="540" t="s">
        <v>27</v>
      </c>
      <c r="W88" s="542" t="s">
        <v>12</v>
      </c>
      <c r="X88" s="541" t="s">
        <v>27</v>
      </c>
      <c r="Y88" s="540" t="s">
        <v>12</v>
      </c>
      <c r="Z88" s="540" t="s">
        <v>27</v>
      </c>
      <c r="AA88" s="543" t="s">
        <v>12</v>
      </c>
      <c r="AB88" s="544" t="s">
        <v>27</v>
      </c>
      <c r="AC88" s="540" t="s">
        <v>12</v>
      </c>
      <c r="AD88" s="540" t="s">
        <v>27</v>
      </c>
      <c r="AE88" s="542" t="s">
        <v>12</v>
      </c>
      <c r="AF88" s="541" t="s">
        <v>27</v>
      </c>
      <c r="AG88" s="540" t="s">
        <v>12</v>
      </c>
      <c r="AH88" s="540" t="s">
        <v>27</v>
      </c>
      <c r="AI88" s="540" t="s">
        <v>12</v>
      </c>
    </row>
    <row r="89" spans="1:35" customFormat="1" ht="13" customHeight="1" thickTop="1" x14ac:dyDescent="0.25">
      <c r="A89" s="624" t="s">
        <v>88</v>
      </c>
      <c r="B89" s="26" t="s">
        <v>271</v>
      </c>
      <c r="C89" s="182" t="s">
        <v>149</v>
      </c>
      <c r="D89" s="181"/>
      <c r="E89" s="183">
        <v>30</v>
      </c>
      <c r="F89" s="592"/>
      <c r="G89" s="184">
        <v>3</v>
      </c>
      <c r="H89" s="183">
        <v>30</v>
      </c>
      <c r="I89" s="185"/>
      <c r="J89" s="185"/>
      <c r="K89" s="185"/>
      <c r="L89" s="185"/>
      <c r="M89" s="185"/>
      <c r="N89" s="185"/>
      <c r="O89" s="184"/>
      <c r="P89" s="183"/>
      <c r="Q89" s="416"/>
      <c r="R89" s="416"/>
      <c r="S89" s="417"/>
      <c r="T89" s="183"/>
      <c r="U89" s="416"/>
      <c r="V89" s="416"/>
      <c r="W89" s="417"/>
      <c r="X89" s="419"/>
      <c r="Y89" s="418"/>
      <c r="Z89" s="424"/>
      <c r="AA89" s="425"/>
      <c r="AB89" s="409">
        <v>30</v>
      </c>
      <c r="AC89" s="426"/>
      <c r="AD89" s="426"/>
      <c r="AE89" s="713"/>
      <c r="AF89" s="380"/>
      <c r="AG89" s="426"/>
      <c r="AH89" s="426"/>
      <c r="AI89" s="426"/>
    </row>
    <row r="90" spans="1:35" customFormat="1" ht="24" customHeight="1" x14ac:dyDescent="0.25">
      <c r="A90" s="625" t="s">
        <v>329</v>
      </c>
      <c r="B90" s="26" t="s">
        <v>272</v>
      </c>
      <c r="C90" s="182" t="s">
        <v>269</v>
      </c>
      <c r="D90" s="675"/>
      <c r="E90" s="183">
        <v>60</v>
      </c>
      <c r="F90" s="592" t="s">
        <v>320</v>
      </c>
      <c r="G90" s="671">
        <v>5</v>
      </c>
      <c r="H90" s="183">
        <v>30</v>
      </c>
      <c r="I90" s="670"/>
      <c r="J90" s="670">
        <v>30</v>
      </c>
      <c r="K90" s="188"/>
      <c r="L90" s="185"/>
      <c r="M90" s="188"/>
      <c r="N90" s="185"/>
      <c r="O90" s="184"/>
      <c r="P90" s="183"/>
      <c r="Q90" s="416"/>
      <c r="R90" s="416"/>
      <c r="S90" s="417"/>
      <c r="T90" s="183"/>
      <c r="U90" s="416"/>
      <c r="V90" s="416"/>
      <c r="W90" s="417"/>
      <c r="X90" s="419"/>
      <c r="Y90" s="418"/>
      <c r="Z90" s="424"/>
      <c r="AA90" s="425"/>
      <c r="AB90" s="409">
        <v>30</v>
      </c>
      <c r="AC90" s="426">
        <v>30</v>
      </c>
      <c r="AD90" s="426"/>
      <c r="AE90" s="713"/>
      <c r="AF90" s="380"/>
      <c r="AG90" s="426"/>
      <c r="AH90" s="426"/>
      <c r="AI90" s="426"/>
    </row>
    <row r="91" spans="1:35" customFormat="1" ht="24" customHeight="1" x14ac:dyDescent="0.25">
      <c r="A91" s="315" t="s">
        <v>228</v>
      </c>
      <c r="B91" s="26" t="s">
        <v>273</v>
      </c>
      <c r="C91" s="182" t="s">
        <v>269</v>
      </c>
      <c r="D91" s="675"/>
      <c r="E91" s="183">
        <v>60</v>
      </c>
      <c r="F91" s="592" t="s">
        <v>320</v>
      </c>
      <c r="G91" s="671">
        <v>5</v>
      </c>
      <c r="H91" s="183">
        <v>30</v>
      </c>
      <c r="I91" s="670"/>
      <c r="J91" s="670">
        <v>30</v>
      </c>
      <c r="K91" s="188"/>
      <c r="L91" s="185"/>
      <c r="M91" s="188"/>
      <c r="N91" s="185"/>
      <c r="O91" s="184"/>
      <c r="P91" s="183"/>
      <c r="Q91" s="416"/>
      <c r="R91" s="416"/>
      <c r="S91" s="417"/>
      <c r="T91" s="183"/>
      <c r="U91" s="416"/>
      <c r="V91" s="416"/>
      <c r="W91" s="417"/>
      <c r="X91" s="419"/>
      <c r="Y91" s="418"/>
      <c r="Z91" s="424"/>
      <c r="AA91" s="425"/>
      <c r="AB91" s="409">
        <v>30</v>
      </c>
      <c r="AC91" s="426">
        <v>30</v>
      </c>
      <c r="AD91" s="426"/>
      <c r="AE91" s="713"/>
      <c r="AF91" s="380"/>
      <c r="AG91" s="426"/>
      <c r="AH91" s="426"/>
      <c r="AI91" s="426"/>
    </row>
    <row r="92" spans="1:35" customFormat="1" ht="13" customHeight="1" x14ac:dyDescent="0.25">
      <c r="A92" s="605" t="s">
        <v>95</v>
      </c>
      <c r="B92" s="26" t="s">
        <v>274</v>
      </c>
      <c r="C92" s="182" t="s">
        <v>151</v>
      </c>
      <c r="D92" s="675"/>
      <c r="E92" s="183">
        <v>30</v>
      </c>
      <c r="F92" s="592"/>
      <c r="G92" s="671">
        <v>3</v>
      </c>
      <c r="H92" s="183"/>
      <c r="I92" s="670"/>
      <c r="J92" s="670">
        <v>30</v>
      </c>
      <c r="K92" s="188"/>
      <c r="L92" s="185"/>
      <c r="M92" s="188"/>
      <c r="N92" s="185"/>
      <c r="O92" s="184"/>
      <c r="P92" s="183"/>
      <c r="Q92" s="416"/>
      <c r="R92" s="416"/>
      <c r="S92" s="417"/>
      <c r="T92" s="183"/>
      <c r="U92" s="416"/>
      <c r="V92" s="416"/>
      <c r="W92" s="417"/>
      <c r="X92" s="419"/>
      <c r="Y92" s="418"/>
      <c r="Z92" s="418"/>
      <c r="AA92" s="189"/>
      <c r="AB92" s="409"/>
      <c r="AC92" s="426">
        <v>30</v>
      </c>
      <c r="AD92" s="426"/>
      <c r="AE92" s="713"/>
      <c r="AF92" s="380"/>
      <c r="AG92" s="426"/>
      <c r="AH92" s="426"/>
      <c r="AI92" s="426"/>
    </row>
    <row r="93" spans="1:35" customFormat="1" ht="24" customHeight="1" x14ac:dyDescent="0.25">
      <c r="A93" s="315" t="s">
        <v>89</v>
      </c>
      <c r="B93" s="26" t="s">
        <v>275</v>
      </c>
      <c r="C93" s="182" t="s">
        <v>151</v>
      </c>
      <c r="D93" s="675" t="s">
        <v>151</v>
      </c>
      <c r="E93" s="183">
        <v>60</v>
      </c>
      <c r="F93" s="592" t="s">
        <v>328</v>
      </c>
      <c r="G93" s="710">
        <v>5</v>
      </c>
      <c r="H93" s="183">
        <v>30</v>
      </c>
      <c r="I93" s="670"/>
      <c r="J93" s="670">
        <v>30</v>
      </c>
      <c r="K93" s="188"/>
      <c r="L93" s="185"/>
      <c r="M93" s="188"/>
      <c r="N93" s="185"/>
      <c r="O93" s="184"/>
      <c r="P93" s="183"/>
      <c r="Q93" s="416"/>
      <c r="R93" s="416"/>
      <c r="S93" s="417"/>
      <c r="T93" s="183"/>
      <c r="U93" s="416"/>
      <c r="V93" s="416"/>
      <c r="W93" s="417"/>
      <c r="X93" s="419"/>
      <c r="Y93" s="418"/>
      <c r="Z93" s="424"/>
      <c r="AA93" s="425"/>
      <c r="AB93" s="409">
        <v>30</v>
      </c>
      <c r="AC93" s="426"/>
      <c r="AD93" s="426"/>
      <c r="AE93" s="713">
        <v>30</v>
      </c>
      <c r="AF93" s="380"/>
      <c r="AG93" s="426"/>
      <c r="AH93" s="426"/>
      <c r="AI93" s="426"/>
    </row>
    <row r="94" spans="1:35" customFormat="1" ht="24" customHeight="1" x14ac:dyDescent="0.25">
      <c r="A94" s="315" t="s">
        <v>92</v>
      </c>
      <c r="B94" s="26" t="s">
        <v>276</v>
      </c>
      <c r="C94" s="182"/>
      <c r="D94" s="675" t="s">
        <v>269</v>
      </c>
      <c r="E94" s="183">
        <v>90</v>
      </c>
      <c r="F94" s="592" t="s">
        <v>324</v>
      </c>
      <c r="G94" s="671">
        <v>7</v>
      </c>
      <c r="H94" s="183">
        <v>30</v>
      </c>
      <c r="I94" s="670"/>
      <c r="J94" s="670">
        <v>60</v>
      </c>
      <c r="K94" s="188"/>
      <c r="L94" s="185"/>
      <c r="M94" s="188"/>
      <c r="N94" s="185"/>
      <c r="O94" s="184"/>
      <c r="P94" s="183"/>
      <c r="Q94" s="416"/>
      <c r="R94" s="416"/>
      <c r="S94" s="417"/>
      <c r="T94" s="183"/>
      <c r="U94" s="416"/>
      <c r="V94" s="416"/>
      <c r="W94" s="417"/>
      <c r="X94" s="419"/>
      <c r="Y94" s="418"/>
      <c r="Z94" s="424"/>
      <c r="AA94" s="425"/>
      <c r="AB94" s="409"/>
      <c r="AC94" s="426"/>
      <c r="AD94" s="426">
        <v>30</v>
      </c>
      <c r="AE94" s="713">
        <v>60</v>
      </c>
      <c r="AF94" s="380"/>
      <c r="AG94" s="426"/>
      <c r="AH94" s="426"/>
      <c r="AI94" s="426"/>
    </row>
    <row r="95" spans="1:35" customFormat="1" ht="13" customHeight="1" x14ac:dyDescent="0.25">
      <c r="A95" s="654" t="s">
        <v>96</v>
      </c>
      <c r="B95" s="26" t="s">
        <v>277</v>
      </c>
      <c r="C95" s="182"/>
      <c r="D95" s="675" t="s">
        <v>318</v>
      </c>
      <c r="E95" s="183">
        <v>60</v>
      </c>
      <c r="F95" s="592" t="s">
        <v>320</v>
      </c>
      <c r="G95" s="671">
        <v>5</v>
      </c>
      <c r="H95" s="183">
        <v>30</v>
      </c>
      <c r="I95" s="670"/>
      <c r="J95" s="670">
        <v>30</v>
      </c>
      <c r="K95" s="188"/>
      <c r="L95" s="185"/>
      <c r="M95" s="188"/>
      <c r="N95" s="185"/>
      <c r="O95" s="184"/>
      <c r="P95" s="183"/>
      <c r="Q95" s="416"/>
      <c r="R95" s="416"/>
      <c r="S95" s="417"/>
      <c r="T95" s="183"/>
      <c r="U95" s="416"/>
      <c r="V95" s="416"/>
      <c r="W95" s="417"/>
      <c r="X95" s="419"/>
      <c r="Y95" s="418"/>
      <c r="Z95" s="418"/>
      <c r="AA95" s="189"/>
      <c r="AB95" s="409"/>
      <c r="AC95" s="426"/>
      <c r="AD95" s="426">
        <v>30</v>
      </c>
      <c r="AE95" s="713">
        <v>30</v>
      </c>
      <c r="AF95" s="383"/>
      <c r="AG95" s="431"/>
      <c r="AH95" s="431"/>
      <c r="AI95" s="431"/>
    </row>
    <row r="96" spans="1:35" customFormat="1" ht="13" customHeight="1" x14ac:dyDescent="0.25">
      <c r="A96" s="605" t="s">
        <v>93</v>
      </c>
      <c r="B96" s="26" t="s">
        <v>278</v>
      </c>
      <c r="C96" s="182" t="s">
        <v>151</v>
      </c>
      <c r="D96" s="675"/>
      <c r="E96" s="183">
        <v>30</v>
      </c>
      <c r="F96" s="592"/>
      <c r="G96" s="719">
        <v>3</v>
      </c>
      <c r="H96" s="183"/>
      <c r="I96" s="670">
        <v>30</v>
      </c>
      <c r="J96" s="566"/>
      <c r="K96" s="188"/>
      <c r="L96" s="185"/>
      <c r="M96" s="188"/>
      <c r="N96" s="185"/>
      <c r="O96" s="184"/>
      <c r="P96" s="183"/>
      <c r="Q96" s="416"/>
      <c r="R96" s="416"/>
      <c r="S96" s="417"/>
      <c r="T96" s="183"/>
      <c r="U96" s="416"/>
      <c r="V96" s="416"/>
      <c r="W96" s="417"/>
      <c r="X96" s="419"/>
      <c r="Y96" s="418"/>
      <c r="Z96" s="424"/>
      <c r="AA96" s="425"/>
      <c r="AB96" s="409"/>
      <c r="AC96" s="426"/>
      <c r="AD96" s="426"/>
      <c r="AE96" s="713"/>
      <c r="AF96" s="646">
        <v>30</v>
      </c>
      <c r="AG96" s="714"/>
      <c r="AH96" s="714"/>
      <c r="AI96" s="714"/>
    </row>
    <row r="97" spans="1:35" s="739" customFormat="1" ht="32.15" customHeight="1" x14ac:dyDescent="0.25">
      <c r="A97" s="605" t="s">
        <v>91</v>
      </c>
      <c r="B97" s="26" t="s">
        <v>279</v>
      </c>
      <c r="C97" s="182" t="s">
        <v>269</v>
      </c>
      <c r="D97" s="734"/>
      <c r="E97" s="183">
        <v>90</v>
      </c>
      <c r="F97" s="592" t="s">
        <v>324</v>
      </c>
      <c r="G97" s="735">
        <v>7</v>
      </c>
      <c r="H97" s="183">
        <v>30</v>
      </c>
      <c r="I97" s="732"/>
      <c r="J97" s="732">
        <v>60</v>
      </c>
      <c r="K97" s="188"/>
      <c r="L97" s="732"/>
      <c r="M97" s="188"/>
      <c r="N97" s="732"/>
      <c r="O97" s="735"/>
      <c r="P97" s="183"/>
      <c r="Q97" s="732"/>
      <c r="R97" s="732"/>
      <c r="S97" s="735"/>
      <c r="T97" s="183"/>
      <c r="U97" s="732"/>
      <c r="V97" s="732"/>
      <c r="W97" s="735"/>
      <c r="X97" s="737"/>
      <c r="Y97" s="736"/>
      <c r="Z97" s="424"/>
      <c r="AA97" s="425"/>
      <c r="AB97" s="409"/>
      <c r="AC97" s="426"/>
      <c r="AD97" s="426"/>
      <c r="AE97" s="713"/>
      <c r="AF97" s="383">
        <v>30</v>
      </c>
      <c r="AG97" s="431">
        <v>60</v>
      </c>
      <c r="AH97" s="431"/>
      <c r="AI97" s="431"/>
    </row>
    <row r="98" spans="1:35" customFormat="1" ht="24" customHeight="1" x14ac:dyDescent="0.25">
      <c r="A98" s="605" t="s">
        <v>90</v>
      </c>
      <c r="B98" s="26" t="s">
        <v>280</v>
      </c>
      <c r="C98" s="182" t="s">
        <v>151</v>
      </c>
      <c r="D98" s="675"/>
      <c r="E98" s="183">
        <v>30</v>
      </c>
      <c r="F98" s="592"/>
      <c r="G98" s="671">
        <v>3</v>
      </c>
      <c r="H98" s="183"/>
      <c r="I98" s="670"/>
      <c r="J98" s="670">
        <v>30</v>
      </c>
      <c r="K98" s="188"/>
      <c r="L98" s="670"/>
      <c r="M98" s="188"/>
      <c r="N98" s="670"/>
      <c r="O98" s="671"/>
      <c r="P98" s="183"/>
      <c r="Q98" s="416"/>
      <c r="R98" s="416"/>
      <c r="S98" s="417"/>
      <c r="T98" s="183"/>
      <c r="U98" s="416"/>
      <c r="V98" s="416"/>
      <c r="W98" s="417"/>
      <c r="X98" s="419"/>
      <c r="Y98" s="418"/>
      <c r="Z98" s="424"/>
      <c r="AA98" s="425"/>
      <c r="AB98" s="409"/>
      <c r="AC98" s="426"/>
      <c r="AD98" s="426"/>
      <c r="AE98" s="713"/>
      <c r="AF98" s="380"/>
      <c r="AG98" s="426">
        <v>30</v>
      </c>
      <c r="AH98" s="426"/>
      <c r="AI98" s="426"/>
    </row>
    <row r="99" spans="1:35" customFormat="1" ht="13" customHeight="1" x14ac:dyDescent="0.25">
      <c r="A99" s="315" t="s">
        <v>330</v>
      </c>
      <c r="B99" s="26" t="s">
        <v>281</v>
      </c>
      <c r="C99" s="182"/>
      <c r="D99" s="675" t="s">
        <v>269</v>
      </c>
      <c r="E99" s="183">
        <v>60</v>
      </c>
      <c r="F99" s="592" t="s">
        <v>320</v>
      </c>
      <c r="G99" s="671">
        <v>5</v>
      </c>
      <c r="H99" s="183"/>
      <c r="I99" s="670">
        <v>30</v>
      </c>
      <c r="J99" s="670">
        <v>30</v>
      </c>
      <c r="K99" s="188"/>
      <c r="L99" s="670"/>
      <c r="M99" s="188"/>
      <c r="N99" s="670"/>
      <c r="O99" s="671"/>
      <c r="P99" s="183"/>
      <c r="Q99" s="416"/>
      <c r="R99" s="416"/>
      <c r="S99" s="417"/>
      <c r="T99" s="183"/>
      <c r="U99" s="416"/>
      <c r="V99" s="416"/>
      <c r="W99" s="417"/>
      <c r="X99" s="419"/>
      <c r="Y99" s="418"/>
      <c r="Z99" s="424"/>
      <c r="AA99" s="425"/>
      <c r="AB99" s="409"/>
      <c r="AC99" s="426"/>
      <c r="AD99" s="426"/>
      <c r="AE99" s="713"/>
      <c r="AF99" s="380"/>
      <c r="AG99" s="426"/>
      <c r="AH99" s="426">
        <v>30</v>
      </c>
      <c r="AI99" s="426">
        <v>30</v>
      </c>
    </row>
    <row r="100" spans="1:35" customFormat="1" ht="13" customHeight="1" x14ac:dyDescent="0.25">
      <c r="A100" s="605" t="s">
        <v>373</v>
      </c>
      <c r="B100" s="26" t="s">
        <v>282</v>
      </c>
      <c r="C100" s="182"/>
      <c r="D100" s="718" t="s">
        <v>149</v>
      </c>
      <c r="E100" s="183">
        <v>30</v>
      </c>
      <c r="F100" s="592"/>
      <c r="G100" s="719">
        <v>3</v>
      </c>
      <c r="H100" s="183"/>
      <c r="I100" s="670">
        <v>30</v>
      </c>
      <c r="J100" s="670"/>
      <c r="K100" s="188"/>
      <c r="L100" s="670"/>
      <c r="M100" s="188"/>
      <c r="N100" s="670"/>
      <c r="O100" s="671"/>
      <c r="P100" s="183"/>
      <c r="Q100" s="416"/>
      <c r="R100" s="416"/>
      <c r="S100" s="417"/>
      <c r="T100" s="183"/>
      <c r="U100" s="416"/>
      <c r="V100" s="416"/>
      <c r="W100" s="417"/>
      <c r="X100" s="419"/>
      <c r="Y100" s="418"/>
      <c r="Z100" s="424"/>
      <c r="AA100" s="425"/>
      <c r="AB100" s="409"/>
      <c r="AC100" s="426"/>
      <c r="AD100" s="426"/>
      <c r="AE100" s="713"/>
      <c r="AF100" s="380"/>
      <c r="AG100" s="426"/>
      <c r="AH100" s="426">
        <v>30</v>
      </c>
      <c r="AI100" s="426"/>
    </row>
    <row r="101" spans="1:35" customFormat="1" ht="24" customHeight="1" x14ac:dyDescent="0.25">
      <c r="A101" s="315" t="s">
        <v>94</v>
      </c>
      <c r="B101" s="26" t="s">
        <v>283</v>
      </c>
      <c r="C101" s="182"/>
      <c r="D101" s="718" t="s">
        <v>151</v>
      </c>
      <c r="E101" s="183">
        <v>30</v>
      </c>
      <c r="F101" s="592"/>
      <c r="G101" s="719">
        <v>4</v>
      </c>
      <c r="H101" s="183"/>
      <c r="I101" s="670"/>
      <c r="J101" s="670">
        <v>30</v>
      </c>
      <c r="K101" s="188"/>
      <c r="L101" s="670"/>
      <c r="M101" s="188"/>
      <c r="N101" s="670"/>
      <c r="O101" s="671"/>
      <c r="P101" s="183"/>
      <c r="Q101" s="416"/>
      <c r="R101" s="416"/>
      <c r="S101" s="417"/>
      <c r="T101" s="183"/>
      <c r="U101" s="416"/>
      <c r="V101" s="416"/>
      <c r="W101" s="417"/>
      <c r="X101" s="419"/>
      <c r="Y101" s="418"/>
      <c r="Z101" s="418"/>
      <c r="AA101" s="189"/>
      <c r="AB101" s="95"/>
      <c r="AC101" s="29"/>
      <c r="AD101" s="29"/>
      <c r="AE101" s="51"/>
      <c r="AF101" s="27"/>
      <c r="AG101" s="29"/>
      <c r="AH101" s="29"/>
      <c r="AI101" s="29">
        <v>30</v>
      </c>
    </row>
    <row r="102" spans="1:35" customFormat="1" ht="13" customHeight="1" x14ac:dyDescent="0.25">
      <c r="A102" s="315" t="s">
        <v>194</v>
      </c>
      <c r="B102" s="26" t="s">
        <v>284</v>
      </c>
      <c r="C102" s="182"/>
      <c r="D102" s="718" t="s">
        <v>151</v>
      </c>
      <c r="E102" s="183">
        <v>30</v>
      </c>
      <c r="F102" s="592"/>
      <c r="G102" s="719">
        <v>4</v>
      </c>
      <c r="H102" s="183"/>
      <c r="I102" s="670"/>
      <c r="J102" s="670">
        <v>30</v>
      </c>
      <c r="K102" s="188"/>
      <c r="L102" s="670"/>
      <c r="M102" s="188"/>
      <c r="N102" s="670"/>
      <c r="O102" s="671"/>
      <c r="P102" s="183"/>
      <c r="Q102" s="416"/>
      <c r="R102" s="416"/>
      <c r="S102" s="417"/>
      <c r="T102" s="183"/>
      <c r="U102" s="416"/>
      <c r="V102" s="416"/>
      <c r="W102" s="417"/>
      <c r="X102" s="419"/>
      <c r="Y102" s="418"/>
      <c r="Z102" s="424"/>
      <c r="AA102" s="425"/>
      <c r="AB102" s="409"/>
      <c r="AC102" s="426"/>
      <c r="AD102" s="29"/>
      <c r="AE102" s="51"/>
      <c r="AF102" s="85"/>
      <c r="AG102" s="76"/>
      <c r="AH102" s="76"/>
      <c r="AI102" s="703">
        <v>30</v>
      </c>
    </row>
    <row r="103" spans="1:35" customFormat="1" ht="13" customHeight="1" x14ac:dyDescent="0.25">
      <c r="A103" s="628" t="s">
        <v>370</v>
      </c>
      <c r="B103" s="26" t="s">
        <v>285</v>
      </c>
      <c r="C103" s="182" t="s">
        <v>176</v>
      </c>
      <c r="D103" s="675" t="s">
        <v>176</v>
      </c>
      <c r="E103" s="183">
        <v>120</v>
      </c>
      <c r="F103" s="592" t="s">
        <v>333</v>
      </c>
      <c r="G103" s="710">
        <v>8</v>
      </c>
      <c r="H103" s="183"/>
      <c r="I103" s="670"/>
      <c r="J103" s="670"/>
      <c r="K103" s="188"/>
      <c r="L103" s="670"/>
      <c r="M103" s="188"/>
      <c r="N103" s="670"/>
      <c r="O103" s="671">
        <v>120</v>
      </c>
      <c r="P103" s="183"/>
      <c r="Q103" s="416"/>
      <c r="R103" s="416"/>
      <c r="S103" s="417"/>
      <c r="T103" s="183"/>
      <c r="U103" s="416"/>
      <c r="V103" s="416"/>
      <c r="W103" s="417"/>
      <c r="X103" s="419"/>
      <c r="Y103" s="418"/>
      <c r="Z103" s="418"/>
      <c r="AA103" s="189"/>
      <c r="AB103" s="95"/>
      <c r="AC103" s="29"/>
      <c r="AD103" s="426">
        <v>60</v>
      </c>
      <c r="AE103" s="51"/>
      <c r="AF103" s="383">
        <v>60</v>
      </c>
      <c r="AG103" s="76"/>
      <c r="AH103" s="76"/>
      <c r="AI103" s="76"/>
    </row>
    <row r="104" spans="1:35" customFormat="1" ht="13" hidden="1" customHeight="1" x14ac:dyDescent="0.25">
      <c r="A104" s="626"/>
      <c r="B104" s="2"/>
      <c r="C104" s="2"/>
      <c r="D104" s="2"/>
      <c r="E104" s="2"/>
      <c r="F104" s="2"/>
      <c r="G104" s="2"/>
      <c r="H104" s="3"/>
      <c r="I104" s="3"/>
      <c r="J104" s="3"/>
      <c r="K104" s="3"/>
      <c r="L104" s="3"/>
      <c r="M104" s="3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4"/>
      <c r="AC104" s="4"/>
      <c r="AD104" s="4"/>
      <c r="AE104" s="4"/>
      <c r="AF104" s="2"/>
      <c r="AG104" s="100"/>
      <c r="AH104" s="431"/>
      <c r="AI104" s="100"/>
    </row>
    <row r="105" spans="1:35" customFormat="1" ht="1.4" customHeight="1" x14ac:dyDescent="0.25">
      <c r="A105" s="567"/>
      <c r="B105" s="181"/>
      <c r="C105" s="182"/>
      <c r="D105" s="675"/>
      <c r="E105" s="183"/>
      <c r="F105" s="592"/>
      <c r="G105" s="671"/>
      <c r="H105" s="183"/>
      <c r="I105" s="670"/>
      <c r="J105" s="670"/>
      <c r="K105" s="188"/>
      <c r="L105" s="670"/>
      <c r="M105" s="188"/>
      <c r="N105" s="670"/>
      <c r="O105" s="671"/>
      <c r="P105" s="183"/>
      <c r="Q105" s="416"/>
      <c r="R105" s="416"/>
      <c r="S105" s="417"/>
      <c r="T105" s="183"/>
      <c r="U105" s="416"/>
      <c r="V105" s="416"/>
      <c r="W105" s="417"/>
      <c r="X105" s="419"/>
      <c r="Y105" s="418"/>
      <c r="Z105" s="418"/>
      <c r="AA105" s="191"/>
      <c r="AB105" s="95"/>
      <c r="AC105" s="29"/>
      <c r="AD105" s="29"/>
      <c r="AE105" s="51"/>
      <c r="AF105" s="27"/>
      <c r="AG105" s="29"/>
      <c r="AH105" s="29"/>
      <c r="AI105" s="29"/>
    </row>
    <row r="106" spans="1:35" customFormat="1" ht="13" hidden="1" customHeight="1" x14ac:dyDescent="0.25">
      <c r="A106" s="567"/>
      <c r="B106" s="181"/>
      <c r="C106" s="182"/>
      <c r="D106" s="181"/>
      <c r="E106" s="183"/>
      <c r="F106" s="592"/>
      <c r="G106" s="184"/>
      <c r="H106" s="183"/>
      <c r="I106" s="185"/>
      <c r="J106" s="185"/>
      <c r="K106" s="188"/>
      <c r="L106" s="185"/>
      <c r="M106" s="188"/>
      <c r="N106" s="185"/>
      <c r="O106" s="184"/>
      <c r="P106" s="183"/>
      <c r="Q106" s="416"/>
      <c r="R106" s="416"/>
      <c r="S106" s="417"/>
      <c r="T106" s="183"/>
      <c r="U106" s="416"/>
      <c r="V106" s="416"/>
      <c r="W106" s="417"/>
      <c r="X106" s="419"/>
      <c r="Y106" s="418"/>
      <c r="Z106" s="418"/>
      <c r="AA106" s="191"/>
      <c r="AB106" s="95"/>
      <c r="AC106" s="29"/>
      <c r="AD106" s="29"/>
      <c r="AE106" s="51"/>
      <c r="AF106" s="27"/>
      <c r="AG106" s="29"/>
      <c r="AH106" s="29"/>
      <c r="AI106" s="29"/>
    </row>
    <row r="107" spans="1:35" customFormat="1" ht="13" hidden="1" customHeight="1" x14ac:dyDescent="0.25">
      <c r="A107" s="567"/>
      <c r="B107" s="181"/>
      <c r="C107" s="182"/>
      <c r="D107" s="181"/>
      <c r="E107" s="183"/>
      <c r="F107" s="592"/>
      <c r="G107" s="184"/>
      <c r="H107" s="183"/>
      <c r="I107" s="185"/>
      <c r="J107" s="185"/>
      <c r="K107" s="188"/>
      <c r="L107" s="185"/>
      <c r="M107" s="188"/>
      <c r="N107" s="185"/>
      <c r="O107" s="184"/>
      <c r="P107" s="183"/>
      <c r="Q107" s="185"/>
      <c r="R107" s="185"/>
      <c r="S107" s="184"/>
      <c r="T107" s="183"/>
      <c r="U107" s="185"/>
      <c r="V107" s="185"/>
      <c r="W107" s="184"/>
      <c r="X107" s="186"/>
      <c r="Y107" s="187"/>
      <c r="Z107" s="187"/>
      <c r="AA107" s="191"/>
      <c r="AB107" s="33"/>
      <c r="AC107" s="34"/>
      <c r="AD107" s="34"/>
      <c r="AE107" s="35"/>
      <c r="AF107" s="32"/>
      <c r="AG107" s="34"/>
      <c r="AH107" s="34"/>
      <c r="AI107" s="34"/>
    </row>
    <row r="108" spans="1:35" customFormat="1" hidden="1" x14ac:dyDescent="0.25">
      <c r="A108" s="567"/>
      <c r="B108" s="181"/>
      <c r="C108" s="182"/>
      <c r="D108" s="181"/>
      <c r="E108" s="183"/>
      <c r="F108" s="592"/>
      <c r="G108" s="184"/>
      <c r="H108" s="183"/>
      <c r="I108" s="185"/>
      <c r="J108" s="185"/>
      <c r="K108" s="188"/>
      <c r="L108" s="185"/>
      <c r="M108" s="188"/>
      <c r="N108" s="185"/>
      <c r="O108" s="184"/>
      <c r="P108" s="183"/>
      <c r="Q108" s="185"/>
      <c r="R108" s="185"/>
      <c r="S108" s="184"/>
      <c r="T108" s="183"/>
      <c r="U108" s="185"/>
      <c r="V108" s="185"/>
      <c r="W108" s="184"/>
      <c r="X108" s="186"/>
      <c r="Y108" s="187"/>
      <c r="Z108" s="187"/>
      <c r="AA108" s="191"/>
      <c r="AB108" s="33"/>
      <c r="AC108" s="34"/>
      <c r="AD108" s="34"/>
      <c r="AE108" s="35"/>
      <c r="AF108" s="32"/>
      <c r="AG108" s="34"/>
      <c r="AH108" s="34"/>
      <c r="AI108" s="34"/>
    </row>
    <row r="109" spans="1:35" customFormat="1" hidden="1" x14ac:dyDescent="0.25">
      <c r="A109" s="567"/>
      <c r="B109" s="181"/>
      <c r="C109" s="182"/>
      <c r="D109" s="181"/>
      <c r="E109" s="183"/>
      <c r="F109" s="592"/>
      <c r="G109" s="184"/>
      <c r="H109" s="183"/>
      <c r="I109" s="185"/>
      <c r="J109" s="185"/>
      <c r="K109" s="188"/>
      <c r="L109" s="185"/>
      <c r="M109" s="188"/>
      <c r="N109" s="185"/>
      <c r="O109" s="184"/>
      <c r="P109" s="183"/>
      <c r="Q109" s="185"/>
      <c r="R109" s="185"/>
      <c r="S109" s="184"/>
      <c r="T109" s="183"/>
      <c r="U109" s="185"/>
      <c r="V109" s="185"/>
      <c r="W109" s="184"/>
      <c r="X109" s="186"/>
      <c r="Y109" s="187"/>
      <c r="Z109" s="187"/>
      <c r="AA109" s="191"/>
      <c r="AB109" s="33"/>
      <c r="AC109" s="34"/>
      <c r="AD109" s="34"/>
      <c r="AE109" s="35"/>
      <c r="AF109" s="32"/>
      <c r="AG109" s="34"/>
      <c r="AH109" s="34"/>
      <c r="AI109" s="34"/>
    </row>
    <row r="110" spans="1:35" customFormat="1" hidden="1" x14ac:dyDescent="0.25">
      <c r="A110" s="567"/>
      <c r="B110" s="181"/>
      <c r="C110" s="182"/>
      <c r="D110" s="181"/>
      <c r="E110" s="183"/>
      <c r="F110" s="592"/>
      <c r="G110" s="184"/>
      <c r="H110" s="183"/>
      <c r="I110" s="185"/>
      <c r="J110" s="185"/>
      <c r="K110" s="188"/>
      <c r="L110" s="185"/>
      <c r="M110" s="188"/>
      <c r="N110" s="185"/>
      <c r="O110" s="184"/>
      <c r="P110" s="183"/>
      <c r="Q110" s="185"/>
      <c r="R110" s="185"/>
      <c r="S110" s="184"/>
      <c r="T110" s="183"/>
      <c r="U110" s="185"/>
      <c r="V110" s="185"/>
      <c r="W110" s="184"/>
      <c r="X110" s="186"/>
      <c r="Y110" s="187"/>
      <c r="Z110" s="187"/>
      <c r="AA110" s="191"/>
      <c r="AB110" s="33"/>
      <c r="AC110" s="34"/>
      <c r="AD110" s="34"/>
      <c r="AE110" s="35"/>
      <c r="AF110" s="32"/>
      <c r="AG110" s="34"/>
      <c r="AH110" s="34"/>
      <c r="AI110" s="34"/>
    </row>
    <row r="111" spans="1:35" customFormat="1" hidden="1" x14ac:dyDescent="0.25">
      <c r="A111" s="567"/>
      <c r="B111" s="181"/>
      <c r="C111" s="182"/>
      <c r="D111" s="181"/>
      <c r="E111" s="183"/>
      <c r="F111" s="592"/>
      <c r="G111" s="184"/>
      <c r="H111" s="183"/>
      <c r="I111" s="185"/>
      <c r="J111" s="185"/>
      <c r="K111" s="188"/>
      <c r="L111" s="185"/>
      <c r="M111" s="188"/>
      <c r="N111" s="185"/>
      <c r="O111" s="184"/>
      <c r="P111" s="183"/>
      <c r="Q111" s="185"/>
      <c r="R111" s="185"/>
      <c r="S111" s="184"/>
      <c r="T111" s="183"/>
      <c r="U111" s="185"/>
      <c r="V111" s="185"/>
      <c r="W111" s="184"/>
      <c r="X111" s="186"/>
      <c r="Y111" s="187"/>
      <c r="Z111" s="187"/>
      <c r="AA111" s="191"/>
      <c r="AB111" s="33"/>
      <c r="AC111" s="34"/>
      <c r="AD111" s="34"/>
      <c r="AE111" s="35"/>
      <c r="AF111" s="32"/>
      <c r="AG111" s="34"/>
      <c r="AH111" s="34"/>
      <c r="AI111" s="34"/>
    </row>
    <row r="112" spans="1:35" customFormat="1" hidden="1" x14ac:dyDescent="0.25">
      <c r="A112" s="567"/>
      <c r="B112" s="181"/>
      <c r="C112" s="182"/>
      <c r="D112" s="181"/>
      <c r="E112" s="183"/>
      <c r="F112" s="592"/>
      <c r="G112" s="184"/>
      <c r="H112" s="183"/>
      <c r="I112" s="185"/>
      <c r="J112" s="185"/>
      <c r="K112" s="188"/>
      <c r="L112" s="185"/>
      <c r="M112" s="188"/>
      <c r="N112" s="185"/>
      <c r="O112" s="184"/>
      <c r="P112" s="183"/>
      <c r="Q112" s="185"/>
      <c r="R112" s="185"/>
      <c r="S112" s="184"/>
      <c r="T112" s="183"/>
      <c r="U112" s="185"/>
      <c r="V112" s="185"/>
      <c r="W112" s="184"/>
      <c r="X112" s="186"/>
      <c r="Y112" s="187"/>
      <c r="Z112" s="187"/>
      <c r="AA112" s="191"/>
      <c r="AB112" s="33"/>
      <c r="AC112" s="34"/>
      <c r="AD112" s="34"/>
      <c r="AE112" s="35"/>
      <c r="AF112" s="32"/>
      <c r="AG112" s="34"/>
      <c r="AH112" s="34"/>
      <c r="AI112" s="34"/>
    </row>
    <row r="113" spans="1:35" customFormat="1" hidden="1" x14ac:dyDescent="0.25">
      <c r="A113" s="567"/>
      <c r="B113" s="181"/>
      <c r="C113" s="182"/>
      <c r="D113" s="181"/>
      <c r="E113" s="183"/>
      <c r="F113" s="592"/>
      <c r="G113" s="184"/>
      <c r="H113" s="183"/>
      <c r="I113" s="185"/>
      <c r="J113" s="185"/>
      <c r="K113" s="188"/>
      <c r="L113" s="185"/>
      <c r="M113" s="188"/>
      <c r="N113" s="185"/>
      <c r="O113" s="184"/>
      <c r="P113" s="183"/>
      <c r="Q113" s="185"/>
      <c r="R113" s="185"/>
      <c r="S113" s="184"/>
      <c r="T113" s="183"/>
      <c r="U113" s="185"/>
      <c r="V113" s="185"/>
      <c r="W113" s="184"/>
      <c r="X113" s="186"/>
      <c r="Y113" s="187"/>
      <c r="Z113" s="187"/>
      <c r="AA113" s="191"/>
      <c r="AB113" s="33"/>
      <c r="AC113" s="34"/>
      <c r="AD113" s="34"/>
      <c r="AE113" s="35"/>
      <c r="AF113" s="32"/>
      <c r="AG113" s="34"/>
      <c r="AH113" s="34"/>
      <c r="AI113" s="34"/>
    </row>
    <row r="114" spans="1:35" customFormat="1" hidden="1" x14ac:dyDescent="0.25">
      <c r="A114" s="567"/>
      <c r="B114" s="181"/>
      <c r="C114" s="182"/>
      <c r="D114" s="181"/>
      <c r="E114" s="183"/>
      <c r="F114" s="592"/>
      <c r="G114" s="184"/>
      <c r="H114" s="183"/>
      <c r="I114" s="185"/>
      <c r="J114" s="185"/>
      <c r="K114" s="188"/>
      <c r="L114" s="185"/>
      <c r="M114" s="188"/>
      <c r="N114" s="185"/>
      <c r="O114" s="184"/>
      <c r="P114" s="183"/>
      <c r="Q114" s="185"/>
      <c r="R114" s="185"/>
      <c r="S114" s="184"/>
      <c r="T114" s="183"/>
      <c r="U114" s="185"/>
      <c r="V114" s="185"/>
      <c r="W114" s="184"/>
      <c r="X114" s="186"/>
      <c r="Y114" s="187"/>
      <c r="Z114" s="187"/>
      <c r="AA114" s="191"/>
      <c r="AB114" s="33"/>
      <c r="AC114" s="34"/>
      <c r="AD114" s="34"/>
      <c r="AE114" s="35"/>
      <c r="AF114" s="32"/>
      <c r="AG114" s="34"/>
      <c r="AH114" s="34"/>
      <c r="AI114" s="34"/>
    </row>
    <row r="115" spans="1:35" customFormat="1" hidden="1" x14ac:dyDescent="0.25">
      <c r="A115" s="567"/>
      <c r="B115" s="181"/>
      <c r="C115" s="182"/>
      <c r="D115" s="181"/>
      <c r="E115" s="183"/>
      <c r="F115" s="592"/>
      <c r="G115" s="184"/>
      <c r="H115" s="183"/>
      <c r="I115" s="185"/>
      <c r="J115" s="185"/>
      <c r="K115" s="188"/>
      <c r="L115" s="185"/>
      <c r="M115" s="188"/>
      <c r="N115" s="185"/>
      <c r="O115" s="184"/>
      <c r="P115" s="183"/>
      <c r="Q115" s="185"/>
      <c r="R115" s="185"/>
      <c r="S115" s="184"/>
      <c r="T115" s="183"/>
      <c r="U115" s="185"/>
      <c r="V115" s="185"/>
      <c r="W115" s="184"/>
      <c r="X115" s="186"/>
      <c r="Y115" s="187"/>
      <c r="Z115" s="187"/>
      <c r="AA115" s="191"/>
      <c r="AB115" s="33"/>
      <c r="AC115" s="34"/>
      <c r="AD115" s="34"/>
      <c r="AE115" s="35"/>
      <c r="AF115" s="32"/>
      <c r="AG115" s="34"/>
      <c r="AH115" s="34"/>
      <c r="AI115" s="34"/>
    </row>
    <row r="116" spans="1:35" customFormat="1" hidden="1" x14ac:dyDescent="0.25">
      <c r="A116" s="567"/>
      <c r="B116" s="181"/>
      <c r="C116" s="182"/>
      <c r="D116" s="181"/>
      <c r="E116" s="183"/>
      <c r="F116" s="592"/>
      <c r="G116" s="184"/>
      <c r="H116" s="183"/>
      <c r="I116" s="185"/>
      <c r="J116" s="185"/>
      <c r="K116" s="188"/>
      <c r="L116" s="185"/>
      <c r="M116" s="188"/>
      <c r="N116" s="185"/>
      <c r="O116" s="184"/>
      <c r="P116" s="183"/>
      <c r="Q116" s="185"/>
      <c r="R116" s="185"/>
      <c r="S116" s="184"/>
      <c r="T116" s="183"/>
      <c r="U116" s="185"/>
      <c r="V116" s="185"/>
      <c r="W116" s="184"/>
      <c r="X116" s="186"/>
      <c r="Y116" s="187"/>
      <c r="Z116" s="187"/>
      <c r="AA116" s="191"/>
      <c r="AB116" s="33"/>
      <c r="AC116" s="34"/>
      <c r="AD116" s="34"/>
      <c r="AE116" s="35"/>
      <c r="AF116" s="32"/>
      <c r="AG116" s="34"/>
      <c r="AH116" s="34"/>
      <c r="AI116" s="34"/>
    </row>
    <row r="117" spans="1:35" customFormat="1" hidden="1" x14ac:dyDescent="0.25">
      <c r="A117" s="567"/>
      <c r="B117" s="181"/>
      <c r="C117" s="182"/>
      <c r="D117" s="181"/>
      <c r="E117" s="183"/>
      <c r="F117" s="592"/>
      <c r="G117" s="184"/>
      <c r="H117" s="183"/>
      <c r="I117" s="185"/>
      <c r="J117" s="185"/>
      <c r="K117" s="188"/>
      <c r="L117" s="185"/>
      <c r="M117" s="188"/>
      <c r="N117" s="185"/>
      <c r="O117" s="184"/>
      <c r="P117" s="183"/>
      <c r="Q117" s="185"/>
      <c r="R117" s="185"/>
      <c r="S117" s="184"/>
      <c r="T117" s="183"/>
      <c r="U117" s="185"/>
      <c r="V117" s="185"/>
      <c r="W117" s="184"/>
      <c r="X117" s="186"/>
      <c r="Y117" s="187"/>
      <c r="Z117" s="187"/>
      <c r="AA117" s="191"/>
      <c r="AB117" s="33"/>
      <c r="AC117" s="34"/>
      <c r="AD117" s="34"/>
      <c r="AE117" s="35"/>
      <c r="AF117" s="32"/>
      <c r="AG117" s="34"/>
      <c r="AH117" s="34"/>
      <c r="AI117" s="34"/>
    </row>
    <row r="118" spans="1:35" customFormat="1" hidden="1" x14ac:dyDescent="0.25">
      <c r="A118" s="567"/>
      <c r="B118" s="181"/>
      <c r="C118" s="182"/>
      <c r="D118" s="181"/>
      <c r="E118" s="183"/>
      <c r="F118" s="592"/>
      <c r="G118" s="184"/>
      <c r="H118" s="183"/>
      <c r="I118" s="185"/>
      <c r="J118" s="185"/>
      <c r="K118" s="188"/>
      <c r="L118" s="185"/>
      <c r="M118" s="188"/>
      <c r="N118" s="185"/>
      <c r="O118" s="184"/>
      <c r="P118" s="183"/>
      <c r="Q118" s="185"/>
      <c r="R118" s="185"/>
      <c r="S118" s="184"/>
      <c r="T118" s="183"/>
      <c r="U118" s="185"/>
      <c r="V118" s="185"/>
      <c r="W118" s="184"/>
      <c r="X118" s="186"/>
      <c r="Y118" s="187"/>
      <c r="Z118" s="187"/>
      <c r="AA118" s="191"/>
      <c r="AB118" s="33"/>
      <c r="AC118" s="34"/>
      <c r="AD118" s="34"/>
      <c r="AE118" s="35"/>
      <c r="AF118" s="32"/>
      <c r="AG118" s="34"/>
      <c r="AH118" s="34"/>
      <c r="AI118" s="34"/>
    </row>
    <row r="119" spans="1:35" customFormat="1" hidden="1" x14ac:dyDescent="0.25">
      <c r="A119" s="567"/>
      <c r="B119" s="181"/>
      <c r="C119" s="182"/>
      <c r="D119" s="181"/>
      <c r="E119" s="183"/>
      <c r="F119" s="592"/>
      <c r="G119" s="184"/>
      <c r="H119" s="183"/>
      <c r="I119" s="185"/>
      <c r="J119" s="185"/>
      <c r="K119" s="188"/>
      <c r="L119" s="185"/>
      <c r="M119" s="188"/>
      <c r="N119" s="185"/>
      <c r="O119" s="184"/>
      <c r="P119" s="183"/>
      <c r="Q119" s="185"/>
      <c r="R119" s="185"/>
      <c r="S119" s="184"/>
      <c r="T119" s="183"/>
      <c r="U119" s="185"/>
      <c r="V119" s="185"/>
      <c r="W119" s="184"/>
      <c r="X119" s="186"/>
      <c r="Y119" s="187"/>
      <c r="Z119" s="187"/>
      <c r="AA119" s="191"/>
      <c r="AB119" s="33"/>
      <c r="AC119" s="34"/>
      <c r="AD119" s="34"/>
      <c r="AE119" s="35"/>
      <c r="AF119" s="32"/>
      <c r="AG119" s="34"/>
      <c r="AH119" s="34"/>
      <c r="AI119" s="34"/>
    </row>
    <row r="120" spans="1:35" customFormat="1" hidden="1" x14ac:dyDescent="0.25">
      <c r="A120" s="567"/>
      <c r="B120" s="181"/>
      <c r="C120" s="182"/>
      <c r="D120" s="181"/>
      <c r="E120" s="183"/>
      <c r="F120" s="592"/>
      <c r="G120" s="184"/>
      <c r="H120" s="183"/>
      <c r="I120" s="185"/>
      <c r="J120" s="185"/>
      <c r="K120" s="188"/>
      <c r="L120" s="185"/>
      <c r="M120" s="188"/>
      <c r="N120" s="185"/>
      <c r="O120" s="184"/>
      <c r="P120" s="183"/>
      <c r="Q120" s="185"/>
      <c r="R120" s="185"/>
      <c r="S120" s="184"/>
      <c r="T120" s="183"/>
      <c r="U120" s="185"/>
      <c r="V120" s="185"/>
      <c r="W120" s="184"/>
      <c r="X120" s="186"/>
      <c r="Y120" s="187"/>
      <c r="Z120" s="187"/>
      <c r="AA120" s="191"/>
      <c r="AB120" s="33"/>
      <c r="AC120" s="34"/>
      <c r="AD120" s="34"/>
      <c r="AE120" s="35"/>
      <c r="AF120" s="32"/>
      <c r="AG120" s="34"/>
      <c r="AH120" s="34"/>
      <c r="AI120" s="34"/>
    </row>
    <row r="121" spans="1:35" customFormat="1" hidden="1" x14ac:dyDescent="0.25">
      <c r="A121" s="567"/>
      <c r="B121" s="181"/>
      <c r="C121" s="182"/>
      <c r="D121" s="181"/>
      <c r="E121" s="183"/>
      <c r="F121" s="592"/>
      <c r="G121" s="184"/>
      <c r="H121" s="183"/>
      <c r="I121" s="185"/>
      <c r="J121" s="185"/>
      <c r="K121" s="188"/>
      <c r="L121" s="185"/>
      <c r="M121" s="188"/>
      <c r="N121" s="185"/>
      <c r="O121" s="184"/>
      <c r="P121" s="183"/>
      <c r="Q121" s="185"/>
      <c r="R121" s="185"/>
      <c r="S121" s="184"/>
      <c r="T121" s="183"/>
      <c r="U121" s="185"/>
      <c r="V121" s="185"/>
      <c r="W121" s="184"/>
      <c r="X121" s="186"/>
      <c r="Y121" s="187"/>
      <c r="Z121" s="187"/>
      <c r="AA121" s="191"/>
      <c r="AB121" s="33"/>
      <c r="AC121" s="34"/>
      <c r="AD121" s="34"/>
      <c r="AE121" s="35"/>
      <c r="AF121" s="32"/>
      <c r="AG121" s="34"/>
      <c r="AH121" s="34"/>
      <c r="AI121" s="34"/>
    </row>
    <row r="122" spans="1:35" customFormat="1" hidden="1" x14ac:dyDescent="0.25">
      <c r="A122" s="567"/>
      <c r="B122" s="181"/>
      <c r="C122" s="182"/>
      <c r="D122" s="181"/>
      <c r="E122" s="183"/>
      <c r="F122" s="592"/>
      <c r="G122" s="184"/>
      <c r="H122" s="183"/>
      <c r="I122" s="185"/>
      <c r="J122" s="185"/>
      <c r="K122" s="188"/>
      <c r="L122" s="185"/>
      <c r="M122" s="188"/>
      <c r="N122" s="185"/>
      <c r="O122" s="184"/>
      <c r="P122" s="183"/>
      <c r="Q122" s="185"/>
      <c r="R122" s="185"/>
      <c r="S122" s="184"/>
      <c r="T122" s="183"/>
      <c r="U122" s="185"/>
      <c r="V122" s="185"/>
      <c r="W122" s="184"/>
      <c r="X122" s="186"/>
      <c r="Y122" s="187"/>
      <c r="Z122" s="187"/>
      <c r="AA122" s="191"/>
      <c r="AB122" s="33"/>
      <c r="AC122" s="34"/>
      <c r="AD122" s="34"/>
      <c r="AE122" s="35"/>
      <c r="AF122" s="32"/>
      <c r="AG122" s="34"/>
      <c r="AH122" s="34"/>
      <c r="AI122" s="34"/>
    </row>
    <row r="123" spans="1:35" customFormat="1" hidden="1" x14ac:dyDescent="0.25">
      <c r="A123" s="567"/>
      <c r="B123" s="181"/>
      <c r="C123" s="182"/>
      <c r="D123" s="181"/>
      <c r="E123" s="183"/>
      <c r="F123" s="592"/>
      <c r="G123" s="184"/>
      <c r="H123" s="183"/>
      <c r="I123" s="185"/>
      <c r="J123" s="185"/>
      <c r="K123" s="188"/>
      <c r="L123" s="185"/>
      <c r="M123" s="188"/>
      <c r="N123" s="185"/>
      <c r="O123" s="184"/>
      <c r="P123" s="183"/>
      <c r="Q123" s="185"/>
      <c r="R123" s="185"/>
      <c r="S123" s="184"/>
      <c r="T123" s="183"/>
      <c r="U123" s="185"/>
      <c r="V123" s="185"/>
      <c r="W123" s="184"/>
      <c r="X123" s="186"/>
      <c r="Y123" s="187"/>
      <c r="Z123" s="187"/>
      <c r="AA123" s="191"/>
      <c r="AB123" s="33"/>
      <c r="AC123" s="34"/>
      <c r="AD123" s="34"/>
      <c r="AE123" s="35"/>
      <c r="AF123" s="32"/>
      <c r="AG123" s="34"/>
      <c r="AH123" s="34"/>
      <c r="AI123" s="34"/>
    </row>
    <row r="124" spans="1:35" customFormat="1" hidden="1" x14ac:dyDescent="0.25">
      <c r="A124" s="567"/>
      <c r="B124" s="181"/>
      <c r="C124" s="182"/>
      <c r="D124" s="181"/>
      <c r="E124" s="183"/>
      <c r="F124" s="592"/>
      <c r="G124" s="184"/>
      <c r="H124" s="183"/>
      <c r="I124" s="192"/>
      <c r="J124" s="185"/>
      <c r="K124" s="188"/>
      <c r="L124" s="185"/>
      <c r="M124" s="188"/>
      <c r="N124" s="185"/>
      <c r="O124" s="184"/>
      <c r="P124" s="183"/>
      <c r="Q124" s="185"/>
      <c r="R124" s="185"/>
      <c r="S124" s="184"/>
      <c r="T124" s="186"/>
      <c r="U124" s="187"/>
      <c r="V124" s="192"/>
      <c r="W124" s="193"/>
      <c r="X124" s="194"/>
      <c r="Y124" s="192"/>
      <c r="Z124" s="187"/>
      <c r="AA124" s="191"/>
      <c r="AB124" s="33"/>
      <c r="AC124" s="29"/>
      <c r="AD124" s="29"/>
      <c r="AE124" s="51"/>
      <c r="AF124" s="32"/>
      <c r="AG124" s="29"/>
      <c r="AH124" s="29"/>
      <c r="AI124" s="29"/>
    </row>
    <row r="125" spans="1:35" customFormat="1" ht="13" customHeight="1" thickBot="1" x14ac:dyDescent="0.3">
      <c r="A125" s="195"/>
      <c r="B125" s="196"/>
      <c r="C125" s="655" t="s">
        <v>344</v>
      </c>
      <c r="D125" s="656" t="s">
        <v>341</v>
      </c>
      <c r="E125" s="198"/>
      <c r="F125" s="593"/>
      <c r="G125" s="199"/>
      <c r="H125" s="198"/>
      <c r="I125" s="200"/>
      <c r="J125" s="201"/>
      <c r="K125" s="201"/>
      <c r="L125" s="201"/>
      <c r="M125" s="201"/>
      <c r="N125" s="201"/>
      <c r="O125" s="199"/>
      <c r="P125" s="198"/>
      <c r="Q125" s="201"/>
      <c r="R125" s="201"/>
      <c r="S125" s="199"/>
      <c r="T125" s="198"/>
      <c r="U125" s="201"/>
      <c r="V125" s="201"/>
      <c r="W125" s="199"/>
      <c r="X125" s="202"/>
      <c r="Y125" s="203"/>
      <c r="Z125" s="203"/>
      <c r="AA125" s="204"/>
      <c r="AB125" s="53"/>
      <c r="AC125" s="143"/>
      <c r="AD125" s="143"/>
      <c r="AE125" s="176"/>
      <c r="AF125" s="56"/>
      <c r="AG125" s="143"/>
      <c r="AH125" s="143"/>
      <c r="AI125" s="143"/>
    </row>
    <row r="126" spans="1:35" customFormat="1" ht="13" customHeight="1" thickTop="1" thickBot="1" x14ac:dyDescent="0.3">
      <c r="A126" s="205"/>
      <c r="B126" s="206"/>
      <c r="C126" s="207"/>
      <c r="D126" s="208"/>
      <c r="E126" s="209"/>
      <c r="F126" s="231"/>
      <c r="G126" s="210"/>
      <c r="H126" s="209"/>
      <c r="I126" s="211"/>
      <c r="J126" s="211"/>
      <c r="K126" s="211"/>
      <c r="L126" s="211"/>
      <c r="M126" s="211"/>
      <c r="N126" s="211"/>
      <c r="O126" s="210"/>
      <c r="P126" s="209"/>
      <c r="Q126" s="211"/>
      <c r="R126" s="211"/>
      <c r="S126" s="210"/>
      <c r="T126" s="209"/>
      <c r="U126" s="211"/>
      <c r="V126" s="211"/>
      <c r="W126" s="210"/>
      <c r="X126" s="212"/>
      <c r="Y126" s="213"/>
      <c r="Z126" s="213"/>
      <c r="AA126" s="214"/>
      <c r="AB126" s="124"/>
      <c r="AC126" s="150"/>
      <c r="AD126" s="150"/>
      <c r="AE126" s="151"/>
      <c r="AF126" s="123"/>
      <c r="AG126" s="150"/>
      <c r="AH126" s="150"/>
      <c r="AI126" s="150"/>
    </row>
    <row r="127" spans="1:35" customFormat="1" ht="13" customHeight="1" thickTop="1" thickBot="1" x14ac:dyDescent="0.3">
      <c r="A127" s="215"/>
      <c r="B127" s="216"/>
      <c r="C127" s="207"/>
      <c r="D127" s="217"/>
      <c r="E127" s="209"/>
      <c r="F127" s="231"/>
      <c r="G127" s="210"/>
      <c r="H127" s="209"/>
      <c r="I127" s="218"/>
      <c r="J127" s="211"/>
      <c r="K127" s="211"/>
      <c r="L127" s="211"/>
      <c r="M127" s="211"/>
      <c r="N127" s="211"/>
      <c r="O127" s="210"/>
      <c r="P127" s="209"/>
      <c r="Q127" s="211"/>
      <c r="R127" s="211"/>
      <c r="S127" s="210"/>
      <c r="T127" s="209"/>
      <c r="U127" s="211"/>
      <c r="V127" s="211"/>
      <c r="W127" s="210"/>
      <c r="X127" s="212"/>
      <c r="Y127" s="213"/>
      <c r="Z127" s="213"/>
      <c r="AA127" s="214"/>
      <c r="AB127" s="219"/>
      <c r="AC127" s="220"/>
      <c r="AD127" s="220"/>
      <c r="AE127" s="221"/>
      <c r="AF127" s="222"/>
      <c r="AG127" s="220"/>
      <c r="AH127" s="220"/>
      <c r="AI127" s="220"/>
    </row>
    <row r="128" spans="1:35" customFormat="1" ht="13" customHeight="1" thickTop="1" thickBot="1" x14ac:dyDescent="0.3">
      <c r="A128" s="415" t="s">
        <v>97</v>
      </c>
      <c r="B128" s="223"/>
      <c r="C128" s="224"/>
      <c r="D128" s="206"/>
      <c r="E128" s="225">
        <f>SUM(E89:E103)</f>
        <v>810</v>
      </c>
      <c r="F128" s="594"/>
      <c r="G128" s="210"/>
      <c r="H128" s="225">
        <f t="shared" ref="H128:O128" si="7">SUM(H89:H127)</f>
        <v>210</v>
      </c>
      <c r="I128" s="226">
        <f t="shared" si="7"/>
        <v>90</v>
      </c>
      <c r="J128" s="226">
        <f t="shared" si="7"/>
        <v>390</v>
      </c>
      <c r="K128" s="226">
        <f t="shared" si="7"/>
        <v>0</v>
      </c>
      <c r="L128" s="226">
        <f t="shared" si="7"/>
        <v>0</v>
      </c>
      <c r="M128" s="226">
        <f t="shared" si="7"/>
        <v>0</v>
      </c>
      <c r="N128" s="226">
        <f t="shared" si="7"/>
        <v>0</v>
      </c>
      <c r="O128" s="227">
        <f t="shared" si="7"/>
        <v>120</v>
      </c>
      <c r="P128" s="812">
        <f>SUM(P89:P127,Q89:Q127)</f>
        <v>0</v>
      </c>
      <c r="Q128" s="813"/>
      <c r="R128" s="814">
        <f>SUM(R89:R127,S89:S127)</f>
        <v>0</v>
      </c>
      <c r="S128" s="815"/>
      <c r="T128" s="875">
        <f>SUM(T89:T127,U89:U127)</f>
        <v>0</v>
      </c>
      <c r="U128" s="875"/>
      <c r="V128" s="876">
        <f>SUM(V89:V127,W89:W127)</f>
        <v>0</v>
      </c>
      <c r="W128" s="876"/>
      <c r="X128" s="877">
        <f>SUM(X89:X127,Y89:Y127)</f>
        <v>0</v>
      </c>
      <c r="Y128" s="877"/>
      <c r="Z128" s="878">
        <f>SUM(Z89:Z127,AA89:AA127)</f>
        <v>0</v>
      </c>
      <c r="AA128" s="878"/>
      <c r="AB128" s="808">
        <f>SUM(AB89:AB127,AC89:AC127)</f>
        <v>210</v>
      </c>
      <c r="AC128" s="809"/>
      <c r="AD128" s="810">
        <f>SUM(AD89:AD127,AE89:AE127)</f>
        <v>240</v>
      </c>
      <c r="AE128" s="811"/>
      <c r="AF128" s="808">
        <f>SUM(AF89:AF127,AG89:AG127)</f>
        <v>210</v>
      </c>
      <c r="AG128" s="809"/>
      <c r="AH128" s="810">
        <f>SUM(AH89:AH127,AI89:AI127)</f>
        <v>150</v>
      </c>
      <c r="AI128" s="809"/>
    </row>
    <row r="129" spans="1:35" s="230" customFormat="1" ht="13" customHeight="1" thickTop="1" thickBot="1" x14ac:dyDescent="0.3">
      <c r="A129" s="229" t="s">
        <v>98</v>
      </c>
      <c r="B129" s="216"/>
      <c r="C129" s="207"/>
      <c r="D129" s="217"/>
      <c r="E129" s="228"/>
      <c r="F129" s="231"/>
      <c r="G129" s="210">
        <f>SUM(G89:G127)</f>
        <v>70</v>
      </c>
      <c r="H129" s="209"/>
      <c r="I129" s="218"/>
      <c r="J129" s="211"/>
      <c r="K129" s="211"/>
      <c r="L129" s="211"/>
      <c r="M129" s="211"/>
      <c r="N129" s="211"/>
      <c r="O129" s="210"/>
      <c r="P129" s="812">
        <v>0</v>
      </c>
      <c r="Q129" s="813"/>
      <c r="R129" s="814">
        <v>0</v>
      </c>
      <c r="S129" s="815"/>
      <c r="T129" s="875">
        <v>0</v>
      </c>
      <c r="U129" s="875"/>
      <c r="V129" s="876">
        <v>0</v>
      </c>
      <c r="W129" s="876"/>
      <c r="X129" s="877">
        <v>0</v>
      </c>
      <c r="Y129" s="877"/>
      <c r="Z129" s="878">
        <v>0</v>
      </c>
      <c r="AA129" s="878"/>
      <c r="AB129" s="808">
        <f>SUM(G89:G92,3)</f>
        <v>19</v>
      </c>
      <c r="AC129" s="809"/>
      <c r="AD129" s="810">
        <f>SUM(2,G94:G95,4)</f>
        <v>18</v>
      </c>
      <c r="AE129" s="811"/>
      <c r="AF129" s="808">
        <f>SUM(G96:G98,4)</f>
        <v>17</v>
      </c>
      <c r="AG129" s="809"/>
      <c r="AH129" s="810">
        <f>SUM(G99:G102)</f>
        <v>16</v>
      </c>
      <c r="AI129" s="809"/>
    </row>
    <row r="130" spans="1:35" s="230" customFormat="1" ht="13" customHeight="1" thickTop="1" thickBot="1" x14ac:dyDescent="0.3">
      <c r="A130" s="229" t="s">
        <v>80</v>
      </c>
      <c r="B130" s="216"/>
      <c r="C130" s="207">
        <v>4</v>
      </c>
      <c r="D130" s="217">
        <v>4</v>
      </c>
      <c r="E130" s="228"/>
      <c r="F130" s="231"/>
      <c r="G130" s="210"/>
      <c r="H130" s="209"/>
      <c r="I130" s="218"/>
      <c r="J130" s="211"/>
      <c r="K130" s="211"/>
      <c r="L130" s="211"/>
      <c r="M130" s="211"/>
      <c r="N130" s="211"/>
      <c r="O130" s="210"/>
      <c r="P130" s="812"/>
      <c r="Q130" s="813"/>
      <c r="R130" s="814"/>
      <c r="S130" s="815"/>
      <c r="T130" s="875"/>
      <c r="U130" s="875"/>
      <c r="V130" s="876"/>
      <c r="W130" s="876"/>
      <c r="X130" s="877"/>
      <c r="Y130" s="877"/>
      <c r="Z130" s="878"/>
      <c r="AA130" s="878"/>
      <c r="AB130" s="808">
        <v>3</v>
      </c>
      <c r="AC130" s="809"/>
      <c r="AD130" s="810">
        <v>2</v>
      </c>
      <c r="AE130" s="811"/>
      <c r="AF130" s="808">
        <v>1</v>
      </c>
      <c r="AG130" s="809"/>
      <c r="AH130" s="810">
        <v>2</v>
      </c>
      <c r="AI130" s="809"/>
    </row>
    <row r="131" spans="1:35" s="230" customFormat="1" ht="13" customHeight="1" thickTop="1" thickBot="1" x14ac:dyDescent="0.3">
      <c r="A131" s="229"/>
      <c r="B131" s="216"/>
      <c r="C131" s="207"/>
      <c r="D131" s="217"/>
      <c r="E131" s="228"/>
      <c r="F131" s="231"/>
      <c r="G131" s="210"/>
      <c r="H131" s="209"/>
      <c r="I131" s="218"/>
      <c r="J131" s="211"/>
      <c r="K131" s="211"/>
      <c r="L131" s="211"/>
      <c r="M131" s="211"/>
      <c r="N131" s="211"/>
      <c r="O131" s="210"/>
      <c r="P131" s="209"/>
      <c r="Q131" s="211"/>
      <c r="R131" s="211"/>
      <c r="S131" s="210"/>
      <c r="T131" s="231"/>
      <c r="U131" s="209"/>
      <c r="V131" s="232"/>
      <c r="W131" s="233"/>
      <c r="X131" s="234"/>
      <c r="Y131" s="212"/>
      <c r="Z131" s="214"/>
      <c r="AA131" s="234"/>
      <c r="AB131" s="41"/>
      <c r="AC131" s="39"/>
      <c r="AD131" s="39"/>
      <c r="AE131" s="37"/>
      <c r="AF131" s="38"/>
      <c r="AG131" s="39"/>
      <c r="AH131" s="39"/>
      <c r="AI131" s="39"/>
    </row>
    <row r="132" spans="1:35" s="230" customFormat="1" ht="22.75" customHeight="1" thickTop="1" thickBot="1" x14ac:dyDescent="0.25">
      <c r="A132" s="882" t="s">
        <v>336</v>
      </c>
      <c r="B132" s="883" t="s">
        <v>3</v>
      </c>
      <c r="C132" s="884" t="s">
        <v>4</v>
      </c>
      <c r="D132" s="884"/>
      <c r="E132" s="885" t="s">
        <v>5</v>
      </c>
      <c r="F132" s="783" t="s">
        <v>321</v>
      </c>
      <c r="G132" s="886" t="s">
        <v>6</v>
      </c>
      <c r="H132" s="887" t="s">
        <v>7</v>
      </c>
      <c r="I132" s="887"/>
      <c r="J132" s="887"/>
      <c r="K132" s="887"/>
      <c r="L132" s="887"/>
      <c r="M132" s="887"/>
      <c r="N132" s="887"/>
      <c r="O132" s="887"/>
      <c r="P132" s="888" t="s">
        <v>380</v>
      </c>
      <c r="Q132" s="888"/>
      <c r="R132" s="888"/>
      <c r="S132" s="888"/>
      <c r="T132" s="889" t="s">
        <v>381</v>
      </c>
      <c r="U132" s="889"/>
      <c r="V132" s="889"/>
      <c r="W132" s="889"/>
      <c r="X132" s="890" t="s">
        <v>384</v>
      </c>
      <c r="Y132" s="890"/>
      <c r="Z132" s="890"/>
      <c r="AA132" s="890"/>
      <c r="AB132" s="951" t="s">
        <v>382</v>
      </c>
      <c r="AC132" s="951"/>
      <c r="AD132" s="951"/>
      <c r="AE132" s="951"/>
      <c r="AF132" s="952" t="s">
        <v>383</v>
      </c>
      <c r="AG132" s="952"/>
      <c r="AH132" s="952"/>
      <c r="AI132" s="952"/>
    </row>
    <row r="133" spans="1:35" customFormat="1" ht="13" hidden="1" customHeight="1" thickTop="1" thickBot="1" x14ac:dyDescent="0.3">
      <c r="A133" s="882"/>
      <c r="B133" s="883"/>
      <c r="C133" s="891" t="s">
        <v>4</v>
      </c>
      <c r="D133" s="891"/>
      <c r="E133" s="885"/>
      <c r="F133" s="784"/>
      <c r="G133" s="886"/>
      <c r="H133" s="892" t="s">
        <v>7</v>
      </c>
      <c r="I133" s="892"/>
      <c r="J133" s="892"/>
      <c r="K133" s="892"/>
      <c r="L133" s="892"/>
      <c r="M133" s="892"/>
      <c r="N133" s="892"/>
      <c r="O133" s="892"/>
      <c r="P133" s="893" t="s">
        <v>99</v>
      </c>
      <c r="Q133" s="893"/>
      <c r="R133" s="893"/>
      <c r="S133" s="893"/>
      <c r="T133" s="894" t="s">
        <v>100</v>
      </c>
      <c r="U133" s="894"/>
      <c r="V133" s="894"/>
      <c r="W133" s="894"/>
      <c r="X133" s="895" t="s">
        <v>101</v>
      </c>
      <c r="Y133" s="895"/>
      <c r="Z133" s="895"/>
      <c r="AA133" s="895"/>
      <c r="AB133" s="545"/>
      <c r="AC133" s="546"/>
      <c r="AD133" s="546"/>
      <c r="AE133" s="547"/>
      <c r="AF133" s="548"/>
      <c r="AG133" s="546"/>
      <c r="AH133" s="546"/>
      <c r="AI133" s="546"/>
    </row>
    <row r="134" spans="1:35" customFormat="1" ht="11.25" customHeight="1" thickTop="1" thickBot="1" x14ac:dyDescent="0.3">
      <c r="A134" s="882"/>
      <c r="B134" s="883"/>
      <c r="C134" s="896" t="s">
        <v>8</v>
      </c>
      <c r="D134" s="897" t="s">
        <v>9</v>
      </c>
      <c r="E134" s="885"/>
      <c r="F134" s="784"/>
      <c r="G134" s="886"/>
      <c r="H134" s="898" t="s">
        <v>10</v>
      </c>
      <c r="I134" s="899" t="s">
        <v>11</v>
      </c>
      <c r="J134" s="900" t="s">
        <v>12</v>
      </c>
      <c r="K134" s="900"/>
      <c r="L134" s="900"/>
      <c r="M134" s="899" t="s">
        <v>13</v>
      </c>
      <c r="N134" s="899" t="s">
        <v>14</v>
      </c>
      <c r="O134" s="901" t="s">
        <v>15</v>
      </c>
      <c r="P134" s="880" t="s">
        <v>16</v>
      </c>
      <c r="Q134" s="880"/>
      <c r="R134" s="902" t="s">
        <v>17</v>
      </c>
      <c r="S134" s="902"/>
      <c r="T134" s="880" t="s">
        <v>18</v>
      </c>
      <c r="U134" s="880"/>
      <c r="V134" s="902" t="s">
        <v>19</v>
      </c>
      <c r="W134" s="902"/>
      <c r="X134" s="880" t="s">
        <v>20</v>
      </c>
      <c r="Y134" s="880"/>
      <c r="Z134" s="881" t="s">
        <v>21</v>
      </c>
      <c r="AA134" s="881"/>
      <c r="AB134" s="873" t="s">
        <v>22</v>
      </c>
      <c r="AC134" s="873"/>
      <c r="AD134" s="879" t="s">
        <v>23</v>
      </c>
      <c r="AE134" s="879"/>
      <c r="AF134" s="873" t="s">
        <v>24</v>
      </c>
      <c r="AG134" s="873"/>
      <c r="AH134" s="874" t="s">
        <v>25</v>
      </c>
      <c r="AI134" s="874"/>
    </row>
    <row r="135" spans="1:35" customFormat="1" ht="11.25" customHeight="1" thickTop="1" thickBot="1" x14ac:dyDescent="0.3">
      <c r="A135" s="882"/>
      <c r="B135" s="883"/>
      <c r="C135" s="896"/>
      <c r="D135" s="897"/>
      <c r="E135" s="885"/>
      <c r="F135" s="785"/>
      <c r="G135" s="886"/>
      <c r="H135" s="898"/>
      <c r="I135" s="899"/>
      <c r="J135" s="549" t="s">
        <v>26</v>
      </c>
      <c r="K135" s="549" t="s">
        <v>10</v>
      </c>
      <c r="L135" s="549" t="s">
        <v>13</v>
      </c>
      <c r="M135" s="899"/>
      <c r="N135" s="899"/>
      <c r="O135" s="901"/>
      <c r="P135" s="550" t="s">
        <v>27</v>
      </c>
      <c r="Q135" s="549" t="s">
        <v>12</v>
      </c>
      <c r="R135" s="549" t="s">
        <v>27</v>
      </c>
      <c r="S135" s="551" t="s">
        <v>12</v>
      </c>
      <c r="T135" s="550" t="s">
        <v>27</v>
      </c>
      <c r="U135" s="549" t="s">
        <v>12</v>
      </c>
      <c r="V135" s="549" t="s">
        <v>27</v>
      </c>
      <c r="W135" s="551" t="s">
        <v>12</v>
      </c>
      <c r="X135" s="550" t="s">
        <v>27</v>
      </c>
      <c r="Y135" s="549" t="s">
        <v>12</v>
      </c>
      <c r="Z135" s="549" t="s">
        <v>27</v>
      </c>
      <c r="AA135" s="552" t="s">
        <v>12</v>
      </c>
      <c r="AB135" s="553" t="s">
        <v>27</v>
      </c>
      <c r="AC135" s="554" t="s">
        <v>12</v>
      </c>
      <c r="AD135" s="554" t="s">
        <v>27</v>
      </c>
      <c r="AE135" s="555" t="s">
        <v>12</v>
      </c>
      <c r="AF135" s="556" t="s">
        <v>27</v>
      </c>
      <c r="AG135" s="554" t="s">
        <v>12</v>
      </c>
      <c r="AH135" s="554" t="s">
        <v>27</v>
      </c>
      <c r="AI135" s="554" t="s">
        <v>12</v>
      </c>
    </row>
    <row r="136" spans="1:35" customFormat="1" ht="13" customHeight="1" thickTop="1" x14ac:dyDescent="0.25">
      <c r="A136" s="701" t="s">
        <v>102</v>
      </c>
      <c r="B136" s="26" t="s">
        <v>286</v>
      </c>
      <c r="C136" s="575" t="s">
        <v>149</v>
      </c>
      <c r="D136" s="576"/>
      <c r="E136" s="198">
        <v>30</v>
      </c>
      <c r="F136" s="593"/>
      <c r="G136" s="199">
        <v>3</v>
      </c>
      <c r="H136" s="198">
        <v>30</v>
      </c>
      <c r="I136" s="201"/>
      <c r="J136" s="201"/>
      <c r="K136" s="670"/>
      <c r="L136" s="670"/>
      <c r="M136" s="670"/>
      <c r="N136" s="670"/>
      <c r="O136" s="188"/>
      <c r="P136" s="668"/>
      <c r="Q136" s="664"/>
      <c r="R136" s="664"/>
      <c r="S136" s="665"/>
      <c r="T136" s="183"/>
      <c r="U136" s="670"/>
      <c r="V136" s="670"/>
      <c r="W136" s="188"/>
      <c r="X136" s="666"/>
      <c r="Y136" s="667"/>
      <c r="Z136" s="664"/>
      <c r="AA136" s="665"/>
      <c r="AB136" s="453">
        <v>30</v>
      </c>
      <c r="AC136" s="453"/>
      <c r="AD136" s="384"/>
      <c r="AE136" s="402"/>
      <c r="AF136" s="382"/>
      <c r="AG136" s="384"/>
      <c r="AH136" s="384"/>
      <c r="AI136" s="384"/>
    </row>
    <row r="137" spans="1:35" customFormat="1" ht="13" customHeight="1" x14ac:dyDescent="0.25">
      <c r="A137" s="602" t="s">
        <v>103</v>
      </c>
      <c r="B137" s="26" t="s">
        <v>287</v>
      </c>
      <c r="C137" s="172" t="s">
        <v>269</v>
      </c>
      <c r="D137" s="86"/>
      <c r="E137" s="198">
        <v>60</v>
      </c>
      <c r="F137" s="593" t="s">
        <v>320</v>
      </c>
      <c r="G137" s="199">
        <v>5</v>
      </c>
      <c r="H137" s="198">
        <v>30</v>
      </c>
      <c r="I137" s="201"/>
      <c r="J137" s="201">
        <v>30</v>
      </c>
      <c r="K137" s="670"/>
      <c r="L137" s="670"/>
      <c r="M137" s="670"/>
      <c r="N137" s="670"/>
      <c r="O137" s="188"/>
      <c r="P137" s="236"/>
      <c r="Q137" s="237"/>
      <c r="R137" s="237"/>
      <c r="S137" s="238"/>
      <c r="T137" s="183"/>
      <c r="U137" s="670"/>
      <c r="V137" s="670"/>
      <c r="W137" s="188"/>
      <c r="X137" s="239"/>
      <c r="Y137" s="240"/>
      <c r="Z137" s="237"/>
      <c r="AA137" s="238"/>
      <c r="AB137" s="454">
        <v>30</v>
      </c>
      <c r="AC137" s="454">
        <v>30</v>
      </c>
      <c r="AD137" s="392"/>
      <c r="AE137" s="455"/>
      <c r="AF137" s="391"/>
      <c r="AG137" s="392"/>
      <c r="AH137" s="392"/>
      <c r="AI137" s="392"/>
    </row>
    <row r="138" spans="1:35" customFormat="1" ht="24" customHeight="1" x14ac:dyDescent="0.25">
      <c r="A138" s="605" t="s">
        <v>367</v>
      </c>
      <c r="B138" s="26" t="s">
        <v>288</v>
      </c>
      <c r="C138" s="172" t="s">
        <v>149</v>
      </c>
      <c r="D138" s="86"/>
      <c r="E138" s="198">
        <v>30</v>
      </c>
      <c r="F138" s="593"/>
      <c r="G138" s="199">
        <v>3</v>
      </c>
      <c r="H138" s="198">
        <v>30</v>
      </c>
      <c r="I138" s="201"/>
      <c r="J138" s="201"/>
      <c r="K138" s="670"/>
      <c r="L138" s="670"/>
      <c r="M138" s="670"/>
      <c r="N138" s="670"/>
      <c r="O138" s="188"/>
      <c r="P138" s="236"/>
      <c r="Q138" s="237"/>
      <c r="R138" s="237"/>
      <c r="S138" s="238"/>
      <c r="T138" s="183"/>
      <c r="U138" s="670"/>
      <c r="V138" s="670"/>
      <c r="W138" s="188"/>
      <c r="X138" s="239"/>
      <c r="Y138" s="240"/>
      <c r="Z138" s="237"/>
      <c r="AA138" s="238"/>
      <c r="AB138" s="454">
        <v>30</v>
      </c>
      <c r="AC138" s="454"/>
      <c r="AD138" s="392"/>
      <c r="AE138" s="455"/>
      <c r="AF138" s="391"/>
      <c r="AG138" s="392"/>
      <c r="AH138" s="392"/>
      <c r="AI138" s="392"/>
    </row>
    <row r="139" spans="1:35" customFormat="1" ht="13" customHeight="1" x14ac:dyDescent="0.25">
      <c r="A139" s="657" t="s">
        <v>109</v>
      </c>
      <c r="B139" s="26" t="s">
        <v>289</v>
      </c>
      <c r="C139" s="172" t="s">
        <v>270</v>
      </c>
      <c r="D139" s="86"/>
      <c r="E139" s="198">
        <v>30</v>
      </c>
      <c r="F139" s="593"/>
      <c r="G139" s="199">
        <v>3</v>
      </c>
      <c r="H139" s="198"/>
      <c r="I139" s="201"/>
      <c r="J139" s="201">
        <v>30</v>
      </c>
      <c r="K139" s="670"/>
      <c r="L139" s="670"/>
      <c r="M139" s="670"/>
      <c r="N139" s="670"/>
      <c r="O139" s="188"/>
      <c r="P139" s="236"/>
      <c r="Q139" s="237"/>
      <c r="R139" s="237"/>
      <c r="S139" s="238"/>
      <c r="T139" s="183"/>
      <c r="U139" s="670"/>
      <c r="V139" s="670"/>
      <c r="W139" s="188"/>
      <c r="X139" s="239"/>
      <c r="Y139" s="240"/>
      <c r="Z139" s="240"/>
      <c r="AA139" s="241"/>
      <c r="AB139" s="395"/>
      <c r="AC139" s="392">
        <v>30</v>
      </c>
      <c r="AD139" s="392"/>
      <c r="AE139" s="455"/>
      <c r="AF139" s="391"/>
      <c r="AG139" s="392"/>
      <c r="AH139" s="392"/>
      <c r="AI139" s="392"/>
    </row>
    <row r="140" spans="1:35" customFormat="1" ht="13" customHeight="1" x14ac:dyDescent="0.25">
      <c r="A140" s="602" t="s">
        <v>113</v>
      </c>
      <c r="B140" s="26" t="s">
        <v>290</v>
      </c>
      <c r="C140" s="172" t="s">
        <v>269</v>
      </c>
      <c r="D140" s="86"/>
      <c r="E140" s="198">
        <v>60</v>
      </c>
      <c r="F140" s="593" t="s">
        <v>349</v>
      </c>
      <c r="G140" s="199">
        <v>5</v>
      </c>
      <c r="H140" s="198">
        <v>30</v>
      </c>
      <c r="I140" s="201"/>
      <c r="J140" s="201">
        <v>30</v>
      </c>
      <c r="K140" s="670"/>
      <c r="L140" s="670"/>
      <c r="M140" s="670"/>
      <c r="N140" s="670"/>
      <c r="O140" s="188"/>
      <c r="P140" s="236"/>
      <c r="Q140" s="237"/>
      <c r="R140" s="237"/>
      <c r="S140" s="238"/>
      <c r="T140" s="183"/>
      <c r="U140" s="670"/>
      <c r="V140" s="670"/>
      <c r="W140" s="188"/>
      <c r="X140" s="239"/>
      <c r="Y140" s="240"/>
      <c r="Z140" s="240"/>
      <c r="AA140" s="241"/>
      <c r="AB140" s="395">
        <v>30</v>
      </c>
      <c r="AC140" s="392">
        <v>30</v>
      </c>
      <c r="AD140" s="392"/>
      <c r="AE140" s="455"/>
      <c r="AF140" s="391"/>
      <c r="AG140" s="392"/>
      <c r="AH140" s="392"/>
      <c r="AI140" s="392"/>
    </row>
    <row r="141" spans="1:35" customFormat="1" ht="13" customHeight="1" x14ac:dyDescent="0.25">
      <c r="A141" s="627" t="s">
        <v>106</v>
      </c>
      <c r="B141" s="26" t="s">
        <v>291</v>
      </c>
      <c r="C141" s="172"/>
      <c r="D141" s="86" t="s">
        <v>149</v>
      </c>
      <c r="E141" s="198">
        <v>30</v>
      </c>
      <c r="F141" s="593"/>
      <c r="G141" s="199">
        <v>3</v>
      </c>
      <c r="H141" s="198"/>
      <c r="I141" s="539">
        <v>30</v>
      </c>
      <c r="J141" s="201"/>
      <c r="K141" s="670"/>
      <c r="L141" s="670"/>
      <c r="M141" s="670"/>
      <c r="N141" s="670"/>
      <c r="O141" s="188"/>
      <c r="P141" s="236"/>
      <c r="Q141" s="237"/>
      <c r="R141" s="237"/>
      <c r="S141" s="238"/>
      <c r="T141" s="183"/>
      <c r="U141" s="670"/>
      <c r="V141" s="670"/>
      <c r="W141" s="188"/>
      <c r="X141" s="239"/>
      <c r="Y141" s="240"/>
      <c r="Z141" s="240"/>
      <c r="AA141" s="241"/>
      <c r="AB141" s="395"/>
      <c r="AC141" s="392"/>
      <c r="AD141" s="392">
        <v>30</v>
      </c>
      <c r="AE141" s="455"/>
      <c r="AF141" s="391"/>
      <c r="AG141" s="392"/>
      <c r="AH141" s="392"/>
      <c r="AI141" s="392"/>
    </row>
    <row r="142" spans="1:35" customFormat="1" ht="13" customHeight="1" x14ac:dyDescent="0.25">
      <c r="A142" s="653" t="s">
        <v>115</v>
      </c>
      <c r="B142" s="26" t="s">
        <v>292</v>
      </c>
      <c r="C142" s="647"/>
      <c r="D142" s="649" t="s">
        <v>318</v>
      </c>
      <c r="E142" s="669">
        <v>60</v>
      </c>
      <c r="F142" s="593" t="s">
        <v>320</v>
      </c>
      <c r="G142" s="199">
        <v>5</v>
      </c>
      <c r="H142" s="198">
        <v>30</v>
      </c>
      <c r="I142" s="201"/>
      <c r="J142" s="201">
        <v>30</v>
      </c>
      <c r="K142" s="670"/>
      <c r="L142" s="670"/>
      <c r="M142" s="670"/>
      <c r="N142" s="670"/>
      <c r="O142" s="188"/>
      <c r="P142" s="236"/>
      <c r="Q142" s="237"/>
      <c r="R142" s="237"/>
      <c r="S142" s="238"/>
      <c r="T142" s="183"/>
      <c r="U142" s="670"/>
      <c r="V142" s="670"/>
      <c r="W142" s="188"/>
      <c r="X142" s="239"/>
      <c r="Y142" s="240"/>
      <c r="Z142" s="240"/>
      <c r="AA142" s="241"/>
      <c r="AB142" s="383"/>
      <c r="AC142" s="384"/>
      <c r="AD142" s="384">
        <v>30</v>
      </c>
      <c r="AE142" s="402">
        <v>30</v>
      </c>
      <c r="AF142" s="391"/>
      <c r="AG142" s="392"/>
      <c r="AH142" s="392"/>
      <c r="AI142" s="392"/>
    </row>
    <row r="143" spans="1:35" customFormat="1" ht="13" customHeight="1" x14ac:dyDescent="0.25">
      <c r="A143" s="607" t="s">
        <v>108</v>
      </c>
      <c r="B143" s="26" t="s">
        <v>293</v>
      </c>
      <c r="C143" s="172"/>
      <c r="D143" s="86" t="s">
        <v>270</v>
      </c>
      <c r="E143" s="198">
        <v>30</v>
      </c>
      <c r="F143" s="593" t="s">
        <v>325</v>
      </c>
      <c r="G143" s="199">
        <v>3</v>
      </c>
      <c r="H143" s="198">
        <v>15</v>
      </c>
      <c r="I143" s="201"/>
      <c r="J143" s="201">
        <v>15</v>
      </c>
      <c r="K143" s="670"/>
      <c r="L143" s="670"/>
      <c r="M143" s="670"/>
      <c r="N143" s="670"/>
      <c r="O143" s="188"/>
      <c r="P143" s="236"/>
      <c r="Q143" s="237"/>
      <c r="R143" s="237"/>
      <c r="S143" s="238"/>
      <c r="T143" s="183"/>
      <c r="U143" s="670"/>
      <c r="V143" s="670"/>
      <c r="W143" s="188"/>
      <c r="X143" s="239"/>
      <c r="Y143" s="240"/>
      <c r="Z143" s="240"/>
      <c r="AA143" s="241"/>
      <c r="AB143" s="395"/>
      <c r="AC143" s="392"/>
      <c r="AD143" s="392">
        <v>15</v>
      </c>
      <c r="AE143" s="455">
        <v>15</v>
      </c>
      <c r="AF143" s="391"/>
      <c r="AG143" s="392"/>
      <c r="AH143" s="392"/>
      <c r="AI143" s="392"/>
    </row>
    <row r="144" spans="1:35" customFormat="1" ht="13" customHeight="1" x14ac:dyDescent="0.25">
      <c r="A144" s="607" t="s">
        <v>111</v>
      </c>
      <c r="B144" s="26" t="s">
        <v>294</v>
      </c>
      <c r="C144" s="172"/>
      <c r="D144" s="86" t="s">
        <v>270</v>
      </c>
      <c r="E144" s="198">
        <v>45</v>
      </c>
      <c r="F144" s="593" t="s">
        <v>325</v>
      </c>
      <c r="G144" s="199">
        <v>3</v>
      </c>
      <c r="H144" s="198">
        <v>15</v>
      </c>
      <c r="I144" s="201"/>
      <c r="J144" s="201">
        <v>30</v>
      </c>
      <c r="K144" s="670"/>
      <c r="L144" s="670"/>
      <c r="M144" s="670"/>
      <c r="N144" s="670"/>
      <c r="O144" s="188"/>
      <c r="P144" s="236"/>
      <c r="Q144" s="237"/>
      <c r="R144" s="237"/>
      <c r="S144" s="238"/>
      <c r="T144" s="183"/>
      <c r="U144" s="670"/>
      <c r="V144" s="670"/>
      <c r="W144" s="188"/>
      <c r="X144" s="239"/>
      <c r="Y144" s="240"/>
      <c r="Z144" s="240"/>
      <c r="AA144" s="241"/>
      <c r="AB144" s="395"/>
      <c r="AC144" s="392"/>
      <c r="AD144" s="392">
        <v>15</v>
      </c>
      <c r="AE144" s="455">
        <v>30</v>
      </c>
      <c r="AF144" s="391"/>
      <c r="AG144" s="392"/>
      <c r="AH144" s="392"/>
      <c r="AI144" s="392"/>
    </row>
    <row r="145" spans="1:35" customFormat="1" ht="13" customHeight="1" x14ac:dyDescent="0.25">
      <c r="A145" s="607" t="s">
        <v>112</v>
      </c>
      <c r="B145" s="26" t="s">
        <v>295</v>
      </c>
      <c r="C145" s="172" t="s">
        <v>270</v>
      </c>
      <c r="D145" s="648"/>
      <c r="E145" s="669">
        <v>45</v>
      </c>
      <c r="F145" s="593" t="s">
        <v>325</v>
      </c>
      <c r="G145" s="199">
        <v>3</v>
      </c>
      <c r="H145" s="198">
        <v>15</v>
      </c>
      <c r="I145" s="201"/>
      <c r="J145" s="201">
        <v>30</v>
      </c>
      <c r="K145" s="670"/>
      <c r="L145" s="670"/>
      <c r="M145" s="670"/>
      <c r="N145" s="670"/>
      <c r="O145" s="188"/>
      <c r="P145" s="236"/>
      <c r="Q145" s="237"/>
      <c r="R145" s="237"/>
      <c r="S145" s="238"/>
      <c r="T145" s="183"/>
      <c r="U145" s="670"/>
      <c r="V145" s="670"/>
      <c r="W145" s="188"/>
      <c r="X145" s="239"/>
      <c r="Y145" s="240"/>
      <c r="Z145" s="240"/>
      <c r="AA145" s="241"/>
      <c r="AB145" s="395"/>
      <c r="AC145" s="392"/>
      <c r="AD145" s="392"/>
      <c r="AE145" s="455"/>
      <c r="AF145" s="391">
        <v>15</v>
      </c>
      <c r="AG145" s="392">
        <v>30</v>
      </c>
      <c r="AH145" s="392"/>
      <c r="AI145" s="392"/>
    </row>
    <row r="146" spans="1:35" customFormat="1" ht="13" customHeight="1" x14ac:dyDescent="0.25">
      <c r="A146" s="607" t="s">
        <v>107</v>
      </c>
      <c r="B146" s="26" t="s">
        <v>296</v>
      </c>
      <c r="C146" s="172" t="s">
        <v>269</v>
      </c>
      <c r="D146" s="86"/>
      <c r="E146" s="198">
        <v>60</v>
      </c>
      <c r="F146" s="593" t="s">
        <v>320</v>
      </c>
      <c r="G146" s="199">
        <v>5</v>
      </c>
      <c r="H146" s="198">
        <v>30</v>
      </c>
      <c r="I146" s="201"/>
      <c r="J146" s="201">
        <v>30</v>
      </c>
      <c r="K146" s="670"/>
      <c r="L146" s="670"/>
      <c r="M146" s="670"/>
      <c r="N146" s="670"/>
      <c r="O146" s="188"/>
      <c r="P146" s="236"/>
      <c r="Q146" s="237"/>
      <c r="R146" s="237"/>
      <c r="S146" s="238"/>
      <c r="T146" s="183"/>
      <c r="U146" s="670"/>
      <c r="V146" s="670"/>
      <c r="W146" s="188"/>
      <c r="X146" s="239"/>
      <c r="Y146" s="240"/>
      <c r="Z146" s="240"/>
      <c r="AA146" s="241"/>
      <c r="AB146" s="395"/>
      <c r="AC146" s="392"/>
      <c r="AD146" s="392"/>
      <c r="AE146" s="455"/>
      <c r="AF146" s="391">
        <v>30</v>
      </c>
      <c r="AG146" s="392">
        <v>30</v>
      </c>
      <c r="AH146" s="392"/>
      <c r="AI146" s="392"/>
    </row>
    <row r="147" spans="1:35" customFormat="1" ht="13" customHeight="1" x14ac:dyDescent="0.25">
      <c r="A147" s="607" t="s">
        <v>110</v>
      </c>
      <c r="B147" s="26" t="s">
        <v>297</v>
      </c>
      <c r="C147" s="172" t="s">
        <v>270</v>
      </c>
      <c r="D147" s="86"/>
      <c r="E147" s="198">
        <v>45</v>
      </c>
      <c r="F147" s="593" t="s">
        <v>334</v>
      </c>
      <c r="G147" s="199">
        <v>4</v>
      </c>
      <c r="H147" s="198">
        <v>15</v>
      </c>
      <c r="I147" s="201"/>
      <c r="J147" s="201">
        <v>30</v>
      </c>
      <c r="K147" s="670"/>
      <c r="L147" s="670"/>
      <c r="M147" s="670"/>
      <c r="N147" s="670"/>
      <c r="O147" s="188"/>
      <c r="P147" s="236"/>
      <c r="Q147" s="237"/>
      <c r="R147" s="237"/>
      <c r="S147" s="238"/>
      <c r="T147" s="183"/>
      <c r="U147" s="670"/>
      <c r="V147" s="670"/>
      <c r="W147" s="188"/>
      <c r="X147" s="239"/>
      <c r="Y147" s="240"/>
      <c r="Z147" s="240"/>
      <c r="AA147" s="241"/>
      <c r="AB147" s="383"/>
      <c r="AC147" s="384"/>
      <c r="AD147" s="392"/>
      <c r="AE147" s="455"/>
      <c r="AF147" s="391">
        <v>15</v>
      </c>
      <c r="AG147" s="392">
        <v>30</v>
      </c>
      <c r="AH147" s="392"/>
      <c r="AI147" s="392"/>
    </row>
    <row r="148" spans="1:35" customFormat="1" ht="13" customHeight="1" x14ac:dyDescent="0.25">
      <c r="A148" s="607" t="s">
        <v>104</v>
      </c>
      <c r="B148" s="26" t="s">
        <v>298</v>
      </c>
      <c r="C148" s="172"/>
      <c r="D148" s="86" t="s">
        <v>269</v>
      </c>
      <c r="E148" s="198">
        <v>60</v>
      </c>
      <c r="F148" s="593" t="s">
        <v>320</v>
      </c>
      <c r="G148" s="199">
        <v>5</v>
      </c>
      <c r="H148" s="198">
        <v>30</v>
      </c>
      <c r="I148" s="201"/>
      <c r="J148" s="201">
        <v>30</v>
      </c>
      <c r="K148" s="670"/>
      <c r="L148" s="670"/>
      <c r="M148" s="670"/>
      <c r="N148" s="670"/>
      <c r="O148" s="188"/>
      <c r="P148" s="236"/>
      <c r="Q148" s="237"/>
      <c r="R148" s="237"/>
      <c r="S148" s="238"/>
      <c r="T148" s="183"/>
      <c r="U148" s="670"/>
      <c r="V148" s="670"/>
      <c r="W148" s="188"/>
      <c r="X148" s="239"/>
      <c r="Y148" s="240"/>
      <c r="Z148" s="237"/>
      <c r="AA148" s="238"/>
      <c r="AB148" s="646"/>
      <c r="AC148" s="424"/>
      <c r="AD148" s="392"/>
      <c r="AE148" s="455"/>
      <c r="AF148" s="391"/>
      <c r="AG148" s="392"/>
      <c r="AH148" s="392">
        <v>30</v>
      </c>
      <c r="AI148" s="392">
        <v>30</v>
      </c>
    </row>
    <row r="149" spans="1:35" customFormat="1" ht="24" customHeight="1" x14ac:dyDescent="0.25">
      <c r="A149" s="627" t="s">
        <v>105</v>
      </c>
      <c r="B149" s="26" t="s">
        <v>299</v>
      </c>
      <c r="C149" s="172"/>
      <c r="D149" s="86" t="s">
        <v>151</v>
      </c>
      <c r="E149" s="198">
        <v>30</v>
      </c>
      <c r="F149" s="593"/>
      <c r="G149" s="199">
        <v>3</v>
      </c>
      <c r="H149" s="198"/>
      <c r="I149" s="201">
        <v>30</v>
      </c>
      <c r="J149" s="201"/>
      <c r="K149" s="670"/>
      <c r="L149" s="670"/>
      <c r="M149" s="670"/>
      <c r="N149" s="670"/>
      <c r="O149" s="188"/>
      <c r="P149" s="236"/>
      <c r="Q149" s="237"/>
      <c r="R149" s="237"/>
      <c r="S149" s="238"/>
      <c r="T149" s="183"/>
      <c r="U149" s="670"/>
      <c r="V149" s="670"/>
      <c r="W149" s="188"/>
      <c r="X149" s="239"/>
      <c r="Y149" s="240"/>
      <c r="Z149" s="240"/>
      <c r="AA149" s="241"/>
      <c r="AB149" s="395"/>
      <c r="AC149" s="392"/>
      <c r="AD149" s="392"/>
      <c r="AE149" s="455"/>
      <c r="AF149" s="391"/>
      <c r="AG149" s="392"/>
      <c r="AH149" s="392">
        <v>30</v>
      </c>
      <c r="AI149" s="392"/>
    </row>
    <row r="150" spans="1:35" customFormat="1" ht="24" customHeight="1" x14ac:dyDescent="0.25">
      <c r="A150" s="315" t="s">
        <v>114</v>
      </c>
      <c r="B150" s="26" t="s">
        <v>300</v>
      </c>
      <c r="C150" s="172"/>
      <c r="D150" s="86" t="s">
        <v>270</v>
      </c>
      <c r="E150" s="198">
        <v>45</v>
      </c>
      <c r="F150" s="593" t="s">
        <v>372</v>
      </c>
      <c r="G150" s="199">
        <v>5</v>
      </c>
      <c r="H150" s="198">
        <v>15</v>
      </c>
      <c r="I150" s="201"/>
      <c r="J150" s="201">
        <v>30</v>
      </c>
      <c r="K150" s="670"/>
      <c r="L150" s="670"/>
      <c r="M150" s="670"/>
      <c r="N150" s="670"/>
      <c r="O150" s="188"/>
      <c r="P150" s="236"/>
      <c r="Q150" s="237"/>
      <c r="R150" s="237"/>
      <c r="S150" s="238"/>
      <c r="T150" s="183"/>
      <c r="U150" s="670"/>
      <c r="V150" s="670"/>
      <c r="W150" s="188"/>
      <c r="X150" s="239"/>
      <c r="Y150" s="240"/>
      <c r="Z150" s="240"/>
      <c r="AA150" s="241"/>
      <c r="AB150" s="395"/>
      <c r="AC150" s="392"/>
      <c r="AD150" s="392"/>
      <c r="AE150" s="455"/>
      <c r="AF150" s="110"/>
      <c r="AG150" s="112"/>
      <c r="AH150" s="112">
        <v>15</v>
      </c>
      <c r="AI150" s="112">
        <v>30</v>
      </c>
    </row>
    <row r="151" spans="1:35" customFormat="1" ht="13" customHeight="1" x14ac:dyDescent="0.25">
      <c r="A151" s="607" t="s">
        <v>116</v>
      </c>
      <c r="B151" s="26" t="s">
        <v>301</v>
      </c>
      <c r="C151" s="172"/>
      <c r="D151" s="86" t="s">
        <v>151</v>
      </c>
      <c r="E151" s="198">
        <v>30</v>
      </c>
      <c r="F151" s="593"/>
      <c r="G151" s="199">
        <v>4</v>
      </c>
      <c r="H151" s="198"/>
      <c r="I151" s="201"/>
      <c r="J151" s="201">
        <v>30</v>
      </c>
      <c r="K151" s="670"/>
      <c r="L151" s="670"/>
      <c r="M151" s="670"/>
      <c r="N151" s="670"/>
      <c r="O151" s="188"/>
      <c r="P151" s="236"/>
      <c r="Q151" s="237"/>
      <c r="R151" s="237"/>
      <c r="S151" s="238"/>
      <c r="T151" s="183"/>
      <c r="U151" s="670"/>
      <c r="V151" s="670"/>
      <c r="W151" s="188"/>
      <c r="X151" s="239"/>
      <c r="Y151" s="240"/>
      <c r="Z151" s="240"/>
      <c r="AA151" s="241"/>
      <c r="AB151" s="395"/>
      <c r="AC151" s="392"/>
      <c r="AD151" s="392"/>
      <c r="AE151" s="455"/>
      <c r="AF151" s="110"/>
      <c r="AG151" s="112"/>
      <c r="AH151" s="112"/>
      <c r="AI151" s="112">
        <v>30</v>
      </c>
    </row>
    <row r="152" spans="1:35" customFormat="1" ht="13" customHeight="1" x14ac:dyDescent="0.25">
      <c r="A152" s="628" t="s">
        <v>370</v>
      </c>
      <c r="B152" s="26" t="s">
        <v>302</v>
      </c>
      <c r="C152" s="70" t="s">
        <v>176</v>
      </c>
      <c r="D152" s="677" t="s">
        <v>176</v>
      </c>
      <c r="E152" s="183">
        <v>120</v>
      </c>
      <c r="F152" s="592" t="s">
        <v>333</v>
      </c>
      <c r="G152" s="710">
        <v>8</v>
      </c>
      <c r="H152" s="183"/>
      <c r="I152" s="670"/>
      <c r="J152" s="670"/>
      <c r="K152" s="670"/>
      <c r="L152" s="670"/>
      <c r="M152" s="670"/>
      <c r="N152" s="670"/>
      <c r="O152" s="188">
        <v>120</v>
      </c>
      <c r="P152" s="236"/>
      <c r="Q152" s="237"/>
      <c r="R152" s="237"/>
      <c r="S152" s="238"/>
      <c r="T152" s="183"/>
      <c r="U152" s="670"/>
      <c r="V152" s="670"/>
      <c r="W152" s="188"/>
      <c r="X152" s="239"/>
      <c r="Y152" s="240"/>
      <c r="Z152" s="240"/>
      <c r="AA152" s="241"/>
      <c r="AB152" s="373"/>
      <c r="AC152" s="112"/>
      <c r="AD152" s="392">
        <v>60</v>
      </c>
      <c r="AE152" s="109"/>
      <c r="AF152" s="391">
        <v>60</v>
      </c>
      <c r="AG152" s="112"/>
      <c r="AH152" s="392"/>
      <c r="AI152" s="112"/>
    </row>
    <row r="153" spans="1:35" customFormat="1" ht="9" customHeight="1" thickBot="1" x14ac:dyDescent="0.3">
      <c r="A153" s="674"/>
      <c r="B153" s="243"/>
      <c r="C153" s="70"/>
      <c r="D153" s="69"/>
      <c r="E153" s="669"/>
      <c r="F153" s="592"/>
      <c r="G153" s="671"/>
      <c r="H153" s="183"/>
      <c r="I153" s="670"/>
      <c r="J153" s="670"/>
      <c r="K153" s="670"/>
      <c r="L153" s="670"/>
      <c r="M153" s="670"/>
      <c r="N153" s="670"/>
      <c r="O153" s="188"/>
      <c r="P153" s="236"/>
      <c r="Q153" s="237"/>
      <c r="R153" s="237"/>
      <c r="S153" s="238"/>
      <c r="T153" s="183"/>
      <c r="U153" s="670"/>
      <c r="V153" s="670"/>
      <c r="W153" s="188"/>
      <c r="X153" s="239"/>
      <c r="Y153" s="240"/>
      <c r="Z153" s="240"/>
      <c r="AA153" s="241"/>
      <c r="AB153" s="373"/>
      <c r="AC153" s="112"/>
      <c r="AD153" s="112"/>
      <c r="AE153" s="109"/>
      <c r="AF153" s="110"/>
      <c r="AG153" s="112"/>
      <c r="AH153" s="112"/>
      <c r="AI153" s="112"/>
    </row>
    <row r="154" spans="1:35" customFormat="1" ht="13" hidden="1" customHeight="1" x14ac:dyDescent="0.25">
      <c r="A154" s="674"/>
      <c r="B154" s="243"/>
      <c r="C154" s="182"/>
      <c r="D154" s="244"/>
      <c r="E154" s="669"/>
      <c r="F154" s="592"/>
      <c r="G154" s="671"/>
      <c r="H154" s="183"/>
      <c r="I154" s="670"/>
      <c r="J154" s="670"/>
      <c r="K154" s="670"/>
      <c r="L154" s="670"/>
      <c r="M154" s="670"/>
      <c r="N154" s="670"/>
      <c r="O154" s="188"/>
      <c r="P154" s="236"/>
      <c r="Q154" s="237"/>
      <c r="R154" s="237"/>
      <c r="S154" s="238"/>
      <c r="T154" s="183"/>
      <c r="U154" s="670"/>
      <c r="V154" s="670"/>
      <c r="W154" s="188"/>
      <c r="X154" s="239"/>
      <c r="Y154" s="240"/>
      <c r="Z154" s="240"/>
      <c r="AA154" s="241"/>
      <c r="AB154" s="373"/>
      <c r="AC154" s="112"/>
      <c r="AD154" s="112"/>
      <c r="AE154" s="109"/>
      <c r="AF154" s="110"/>
      <c r="AG154" s="112"/>
      <c r="AH154" s="112"/>
      <c r="AI154" s="112"/>
    </row>
    <row r="155" spans="1:35" customFormat="1" ht="13" hidden="1" customHeight="1" x14ac:dyDescent="0.25">
      <c r="A155" s="674"/>
      <c r="B155" s="243"/>
      <c r="C155" s="182"/>
      <c r="D155" s="244"/>
      <c r="E155" s="236"/>
      <c r="F155" s="595"/>
      <c r="G155" s="238"/>
      <c r="H155" s="183"/>
      <c r="I155" s="670"/>
      <c r="J155" s="670"/>
      <c r="K155" s="670"/>
      <c r="L155" s="670"/>
      <c r="M155" s="670"/>
      <c r="N155" s="670"/>
      <c r="O155" s="188"/>
      <c r="P155" s="236"/>
      <c r="Q155" s="237"/>
      <c r="R155" s="237"/>
      <c r="S155" s="238"/>
      <c r="T155" s="183"/>
      <c r="U155" s="670"/>
      <c r="V155" s="670"/>
      <c r="W155" s="188"/>
      <c r="X155" s="239"/>
      <c r="Y155" s="240"/>
      <c r="Z155" s="240"/>
      <c r="AA155" s="241"/>
      <c r="AB155" s="373"/>
      <c r="AC155" s="112"/>
      <c r="AD155" s="112"/>
      <c r="AE155" s="109"/>
      <c r="AF155" s="110"/>
      <c r="AG155" s="112"/>
      <c r="AH155" s="112"/>
      <c r="AI155" s="112"/>
    </row>
    <row r="156" spans="1:35" customFormat="1" ht="13" hidden="1" customHeight="1" x14ac:dyDescent="0.25">
      <c r="A156" s="674"/>
      <c r="B156" s="675"/>
      <c r="C156" s="182"/>
      <c r="D156" s="244"/>
      <c r="E156" s="669"/>
      <c r="F156" s="592"/>
      <c r="G156" s="671"/>
      <c r="H156" s="183"/>
      <c r="I156" s="670"/>
      <c r="J156" s="670"/>
      <c r="K156" s="670"/>
      <c r="L156" s="670"/>
      <c r="M156" s="670"/>
      <c r="N156" s="670"/>
      <c r="O156" s="188"/>
      <c r="P156" s="669"/>
      <c r="Q156" s="670"/>
      <c r="R156" s="670"/>
      <c r="S156" s="671"/>
      <c r="T156" s="183"/>
      <c r="U156" s="670"/>
      <c r="V156" s="670"/>
      <c r="W156" s="188"/>
      <c r="X156" s="672"/>
      <c r="Y156" s="673"/>
      <c r="Z156" s="673"/>
      <c r="AA156" s="191"/>
      <c r="AB156" s="117"/>
      <c r="AC156" s="113"/>
      <c r="AD156" s="113"/>
      <c r="AE156" s="111"/>
      <c r="AF156" s="116"/>
      <c r="AG156" s="113"/>
      <c r="AH156" s="113"/>
      <c r="AI156" s="113"/>
    </row>
    <row r="157" spans="1:35" customFormat="1" ht="13" hidden="1" customHeight="1" x14ac:dyDescent="0.25">
      <c r="A157" s="674"/>
      <c r="B157" s="675"/>
      <c r="C157" s="182"/>
      <c r="D157" s="244"/>
      <c r="E157" s="669"/>
      <c r="F157" s="592"/>
      <c r="G157" s="671"/>
      <c r="H157" s="183"/>
      <c r="I157" s="670"/>
      <c r="J157" s="670"/>
      <c r="K157" s="670"/>
      <c r="L157" s="670"/>
      <c r="M157" s="670"/>
      <c r="N157" s="670"/>
      <c r="O157" s="188"/>
      <c r="P157" s="669"/>
      <c r="Q157" s="670"/>
      <c r="R157" s="670"/>
      <c r="S157" s="671"/>
      <c r="T157" s="183"/>
      <c r="U157" s="670"/>
      <c r="V157" s="670"/>
      <c r="W157" s="188"/>
      <c r="X157" s="672"/>
      <c r="Y157" s="673"/>
      <c r="Z157" s="673"/>
      <c r="AA157" s="191"/>
      <c r="AB157" s="117"/>
      <c r="AC157" s="113"/>
      <c r="AD157" s="113"/>
      <c r="AE157" s="111"/>
      <c r="AF157" s="116"/>
      <c r="AG157" s="113"/>
      <c r="AH157" s="113"/>
      <c r="AI157" s="113"/>
    </row>
    <row r="158" spans="1:35" customFormat="1" ht="13" hidden="1" customHeight="1" x14ac:dyDescent="0.25">
      <c r="A158" s="674"/>
      <c r="B158" s="675"/>
      <c r="C158" s="182"/>
      <c r="D158" s="244"/>
      <c r="E158" s="669"/>
      <c r="F158" s="592"/>
      <c r="G158" s="671"/>
      <c r="H158" s="183"/>
      <c r="I158" s="670"/>
      <c r="J158" s="670"/>
      <c r="K158" s="670"/>
      <c r="L158" s="670"/>
      <c r="M158" s="670"/>
      <c r="N158" s="670"/>
      <c r="O158" s="188"/>
      <c r="P158" s="669"/>
      <c r="Q158" s="670"/>
      <c r="R158" s="670"/>
      <c r="S158" s="671"/>
      <c r="T158" s="183"/>
      <c r="U158" s="670"/>
      <c r="V158" s="670"/>
      <c r="W158" s="188"/>
      <c r="X158" s="672"/>
      <c r="Y158" s="673"/>
      <c r="Z158" s="673"/>
      <c r="AA158" s="191"/>
      <c r="AB158" s="117"/>
      <c r="AC158" s="113"/>
      <c r="AD158" s="113"/>
      <c r="AE158" s="111"/>
      <c r="AF158" s="116"/>
      <c r="AG158" s="113"/>
      <c r="AH158" s="113"/>
      <c r="AI158" s="113"/>
    </row>
    <row r="159" spans="1:35" customFormat="1" ht="13" hidden="1" customHeight="1" x14ac:dyDescent="0.25">
      <c r="A159" s="674"/>
      <c r="B159" s="675"/>
      <c r="C159" s="182"/>
      <c r="D159" s="244"/>
      <c r="E159" s="669"/>
      <c r="F159" s="592"/>
      <c r="G159" s="671"/>
      <c r="H159" s="183"/>
      <c r="I159" s="670"/>
      <c r="J159" s="670"/>
      <c r="K159" s="670"/>
      <c r="L159" s="670"/>
      <c r="M159" s="670"/>
      <c r="N159" s="670"/>
      <c r="O159" s="188"/>
      <c r="P159" s="669"/>
      <c r="Q159" s="670"/>
      <c r="R159" s="670"/>
      <c r="S159" s="671"/>
      <c r="T159" s="183"/>
      <c r="U159" s="670"/>
      <c r="V159" s="670"/>
      <c r="W159" s="188"/>
      <c r="X159" s="672"/>
      <c r="Y159" s="673"/>
      <c r="Z159" s="673"/>
      <c r="AA159" s="191"/>
      <c r="AB159" s="117"/>
      <c r="AC159" s="113"/>
      <c r="AD159" s="113"/>
      <c r="AE159" s="111"/>
      <c r="AF159" s="116"/>
      <c r="AG159" s="113"/>
      <c r="AH159" s="113"/>
      <c r="AI159" s="113"/>
    </row>
    <row r="160" spans="1:35" customFormat="1" ht="13" hidden="1" customHeight="1" x14ac:dyDescent="0.25">
      <c r="A160" s="674"/>
      <c r="B160" s="675"/>
      <c r="C160" s="182"/>
      <c r="D160" s="244"/>
      <c r="E160" s="669"/>
      <c r="F160" s="592"/>
      <c r="G160" s="671"/>
      <c r="H160" s="183"/>
      <c r="I160" s="670"/>
      <c r="J160" s="670"/>
      <c r="K160" s="670"/>
      <c r="L160" s="670"/>
      <c r="M160" s="670"/>
      <c r="N160" s="670"/>
      <c r="O160" s="188"/>
      <c r="P160" s="669"/>
      <c r="Q160" s="670"/>
      <c r="R160" s="670"/>
      <c r="S160" s="671"/>
      <c r="T160" s="183"/>
      <c r="U160" s="670"/>
      <c r="V160" s="670"/>
      <c r="W160" s="188"/>
      <c r="X160" s="672"/>
      <c r="Y160" s="673"/>
      <c r="Z160" s="673"/>
      <c r="AA160" s="191"/>
      <c r="AB160" s="117"/>
      <c r="AC160" s="113"/>
      <c r="AD160" s="113"/>
      <c r="AE160" s="111"/>
      <c r="AF160" s="116"/>
      <c r="AG160" s="113"/>
      <c r="AH160" s="113"/>
      <c r="AI160" s="113"/>
    </row>
    <row r="161" spans="1:35" customFormat="1" ht="13" hidden="1" customHeight="1" x14ac:dyDescent="0.25">
      <c r="A161" s="674"/>
      <c r="B161" s="675"/>
      <c r="C161" s="182"/>
      <c r="D161" s="244"/>
      <c r="E161" s="669"/>
      <c r="F161" s="592"/>
      <c r="G161" s="671"/>
      <c r="H161" s="183"/>
      <c r="I161" s="670"/>
      <c r="J161" s="670"/>
      <c r="K161" s="670"/>
      <c r="L161" s="670"/>
      <c r="M161" s="670"/>
      <c r="N161" s="670"/>
      <c r="O161" s="188"/>
      <c r="P161" s="669"/>
      <c r="Q161" s="670"/>
      <c r="R161" s="670"/>
      <c r="S161" s="671"/>
      <c r="T161" s="183"/>
      <c r="U161" s="670"/>
      <c r="V161" s="670"/>
      <c r="W161" s="188"/>
      <c r="X161" s="672"/>
      <c r="Y161" s="673"/>
      <c r="Z161" s="673"/>
      <c r="AA161" s="191"/>
      <c r="AB161" s="117"/>
      <c r="AC161" s="113"/>
      <c r="AD161" s="113"/>
      <c r="AE161" s="111"/>
      <c r="AF161" s="116"/>
      <c r="AG161" s="113"/>
      <c r="AH161" s="113"/>
      <c r="AI161" s="113"/>
    </row>
    <row r="162" spans="1:35" customFormat="1" ht="13" hidden="1" customHeight="1" x14ac:dyDescent="0.25">
      <c r="A162" s="674"/>
      <c r="B162" s="675"/>
      <c r="C162" s="182"/>
      <c r="D162" s="244"/>
      <c r="E162" s="669"/>
      <c r="F162" s="592"/>
      <c r="G162" s="671"/>
      <c r="H162" s="183"/>
      <c r="I162" s="670"/>
      <c r="J162" s="670"/>
      <c r="K162" s="670"/>
      <c r="L162" s="670"/>
      <c r="M162" s="670"/>
      <c r="N162" s="670"/>
      <c r="O162" s="188"/>
      <c r="P162" s="669"/>
      <c r="Q162" s="670"/>
      <c r="R162" s="670"/>
      <c r="S162" s="671"/>
      <c r="T162" s="183"/>
      <c r="U162" s="670"/>
      <c r="V162" s="670"/>
      <c r="W162" s="188"/>
      <c r="X162" s="672"/>
      <c r="Y162" s="673"/>
      <c r="Z162" s="673"/>
      <c r="AA162" s="191"/>
      <c r="AB162" s="117"/>
      <c r="AC162" s="113"/>
      <c r="AD162" s="113"/>
      <c r="AE162" s="111"/>
      <c r="AF162" s="116"/>
      <c r="AG162" s="113"/>
      <c r="AH162" s="113"/>
      <c r="AI162" s="113"/>
    </row>
    <row r="163" spans="1:35" customFormat="1" ht="13" hidden="1" customHeight="1" x14ac:dyDescent="0.25">
      <c r="A163" s="674"/>
      <c r="B163" s="675"/>
      <c r="C163" s="182"/>
      <c r="D163" s="244"/>
      <c r="E163" s="669"/>
      <c r="F163" s="592"/>
      <c r="G163" s="671"/>
      <c r="H163" s="183"/>
      <c r="I163" s="670"/>
      <c r="J163" s="670"/>
      <c r="K163" s="670"/>
      <c r="L163" s="670"/>
      <c r="M163" s="670"/>
      <c r="N163" s="670"/>
      <c r="O163" s="188"/>
      <c r="P163" s="669"/>
      <c r="Q163" s="670"/>
      <c r="R163" s="670"/>
      <c r="S163" s="671"/>
      <c r="T163" s="183"/>
      <c r="U163" s="670"/>
      <c r="V163" s="670"/>
      <c r="W163" s="188"/>
      <c r="X163" s="672"/>
      <c r="Y163" s="673"/>
      <c r="Z163" s="673"/>
      <c r="AA163" s="191"/>
      <c r="AB163" s="117"/>
      <c r="AC163" s="113"/>
      <c r="AD163" s="113"/>
      <c r="AE163" s="111"/>
      <c r="AF163" s="116"/>
      <c r="AG163" s="113"/>
      <c r="AH163" s="113"/>
      <c r="AI163" s="113"/>
    </row>
    <row r="164" spans="1:35" customFormat="1" ht="13" hidden="1" customHeight="1" x14ac:dyDescent="0.25">
      <c r="A164" s="674"/>
      <c r="B164" s="675"/>
      <c r="C164" s="182"/>
      <c r="D164" s="244"/>
      <c r="E164" s="669"/>
      <c r="F164" s="592"/>
      <c r="G164" s="671"/>
      <c r="H164" s="183"/>
      <c r="I164" s="670"/>
      <c r="J164" s="670"/>
      <c r="K164" s="670"/>
      <c r="L164" s="670"/>
      <c r="M164" s="670"/>
      <c r="N164" s="670"/>
      <c r="O164" s="188"/>
      <c r="P164" s="669"/>
      <c r="Q164" s="670"/>
      <c r="R164" s="670"/>
      <c r="S164" s="671"/>
      <c r="T164" s="183"/>
      <c r="U164" s="670"/>
      <c r="V164" s="670"/>
      <c r="W164" s="188"/>
      <c r="X164" s="672"/>
      <c r="Y164" s="673"/>
      <c r="Z164" s="673"/>
      <c r="AA164" s="191"/>
      <c r="AB164" s="117"/>
      <c r="AC164" s="113"/>
      <c r="AD164" s="113"/>
      <c r="AE164" s="111"/>
      <c r="AF164" s="116"/>
      <c r="AG164" s="113"/>
      <c r="AH164" s="113"/>
      <c r="AI164" s="113"/>
    </row>
    <row r="165" spans="1:35" customFormat="1" ht="13" hidden="1" customHeight="1" x14ac:dyDescent="0.25">
      <c r="A165" s="674"/>
      <c r="B165" s="675"/>
      <c r="C165" s="182"/>
      <c r="D165" s="244"/>
      <c r="E165" s="669"/>
      <c r="F165" s="592"/>
      <c r="G165" s="671"/>
      <c r="H165" s="183"/>
      <c r="I165" s="670"/>
      <c r="J165" s="670"/>
      <c r="K165" s="670"/>
      <c r="L165" s="670"/>
      <c r="M165" s="670"/>
      <c r="N165" s="670"/>
      <c r="O165" s="188"/>
      <c r="P165" s="669"/>
      <c r="Q165" s="670"/>
      <c r="R165" s="670"/>
      <c r="S165" s="671"/>
      <c r="T165" s="183"/>
      <c r="U165" s="670"/>
      <c r="V165" s="670"/>
      <c r="W165" s="188"/>
      <c r="X165" s="672"/>
      <c r="Y165" s="673"/>
      <c r="Z165" s="673"/>
      <c r="AA165" s="191"/>
      <c r="AB165" s="117"/>
      <c r="AC165" s="113"/>
      <c r="AD165" s="113"/>
      <c r="AE165" s="111"/>
      <c r="AF165" s="116"/>
      <c r="AG165" s="113"/>
      <c r="AH165" s="113"/>
      <c r="AI165" s="113"/>
    </row>
    <row r="166" spans="1:35" customFormat="1" ht="13" hidden="1" customHeight="1" x14ac:dyDescent="0.25">
      <c r="A166" s="674"/>
      <c r="B166" s="675"/>
      <c r="C166" s="182"/>
      <c r="D166" s="244"/>
      <c r="E166" s="669"/>
      <c r="F166" s="592"/>
      <c r="G166" s="671"/>
      <c r="H166" s="183"/>
      <c r="I166" s="670"/>
      <c r="J166" s="670"/>
      <c r="K166" s="670"/>
      <c r="L166" s="670"/>
      <c r="M166" s="670"/>
      <c r="N166" s="670"/>
      <c r="O166" s="188"/>
      <c r="P166" s="669"/>
      <c r="Q166" s="670"/>
      <c r="R166" s="670"/>
      <c r="S166" s="671"/>
      <c r="T166" s="183"/>
      <c r="U166" s="670"/>
      <c r="V166" s="670"/>
      <c r="W166" s="188"/>
      <c r="X166" s="672"/>
      <c r="Y166" s="673"/>
      <c r="Z166" s="673"/>
      <c r="AA166" s="191"/>
      <c r="AB166" s="117"/>
      <c r="AC166" s="113"/>
      <c r="AD166" s="113"/>
      <c r="AE166" s="111"/>
      <c r="AF166" s="116"/>
      <c r="AG166" s="113"/>
      <c r="AH166" s="113"/>
      <c r="AI166" s="113"/>
    </row>
    <row r="167" spans="1:35" customFormat="1" ht="13" hidden="1" customHeight="1" x14ac:dyDescent="0.25">
      <c r="A167" s="674"/>
      <c r="B167" s="675"/>
      <c r="C167" s="182"/>
      <c r="D167" s="244"/>
      <c r="E167" s="669"/>
      <c r="F167" s="592"/>
      <c r="G167" s="671"/>
      <c r="H167" s="183"/>
      <c r="I167" s="670"/>
      <c r="J167" s="670"/>
      <c r="K167" s="670"/>
      <c r="L167" s="670"/>
      <c r="M167" s="670"/>
      <c r="N167" s="670"/>
      <c r="O167" s="188"/>
      <c r="P167" s="669"/>
      <c r="Q167" s="670"/>
      <c r="R167" s="670"/>
      <c r="S167" s="671"/>
      <c r="T167" s="183"/>
      <c r="U167" s="670"/>
      <c r="V167" s="670"/>
      <c r="W167" s="188"/>
      <c r="X167" s="672"/>
      <c r="Y167" s="673"/>
      <c r="Z167" s="673"/>
      <c r="AA167" s="191"/>
      <c r="AB167" s="117"/>
      <c r="AC167" s="113"/>
      <c r="AD167" s="113"/>
      <c r="AE167" s="111"/>
      <c r="AF167" s="116"/>
      <c r="AG167" s="113"/>
      <c r="AH167" s="113"/>
      <c r="AI167" s="113"/>
    </row>
    <row r="168" spans="1:35" customFormat="1" ht="13" hidden="1" customHeight="1" x14ac:dyDescent="0.25">
      <c r="A168" s="674"/>
      <c r="B168" s="675"/>
      <c r="C168" s="182"/>
      <c r="D168" s="244"/>
      <c r="E168" s="669"/>
      <c r="F168" s="592"/>
      <c r="G168" s="671"/>
      <c r="H168" s="183"/>
      <c r="I168" s="670"/>
      <c r="J168" s="670"/>
      <c r="K168" s="670"/>
      <c r="L168" s="670"/>
      <c r="M168" s="670"/>
      <c r="N168" s="670"/>
      <c r="O168" s="188"/>
      <c r="P168" s="669"/>
      <c r="Q168" s="670"/>
      <c r="R168" s="670"/>
      <c r="S168" s="671"/>
      <c r="T168" s="183"/>
      <c r="U168" s="670"/>
      <c r="V168" s="670"/>
      <c r="W168" s="188"/>
      <c r="X168" s="672"/>
      <c r="Y168" s="673"/>
      <c r="Z168" s="673"/>
      <c r="AA168" s="191"/>
      <c r="AB168" s="117"/>
      <c r="AC168" s="113"/>
      <c r="AD168" s="113"/>
      <c r="AE168" s="111"/>
      <c r="AF168" s="116"/>
      <c r="AG168" s="113"/>
      <c r="AH168" s="113"/>
      <c r="AI168" s="113"/>
    </row>
    <row r="169" spans="1:35" customFormat="1" ht="13" hidden="1" customHeight="1" x14ac:dyDescent="0.25">
      <c r="A169" s="674"/>
      <c r="B169" s="675"/>
      <c r="C169" s="182"/>
      <c r="D169" s="244"/>
      <c r="E169" s="669"/>
      <c r="F169" s="592"/>
      <c r="G169" s="671"/>
      <c r="H169" s="183"/>
      <c r="I169" s="670"/>
      <c r="J169" s="670"/>
      <c r="K169" s="670"/>
      <c r="L169" s="670"/>
      <c r="M169" s="670"/>
      <c r="N169" s="670"/>
      <c r="O169" s="188"/>
      <c r="P169" s="669"/>
      <c r="Q169" s="670"/>
      <c r="R169" s="670"/>
      <c r="S169" s="671"/>
      <c r="T169" s="183"/>
      <c r="U169" s="670"/>
      <c r="V169" s="670"/>
      <c r="W169" s="188"/>
      <c r="X169" s="672"/>
      <c r="Y169" s="673"/>
      <c r="Z169" s="673"/>
      <c r="AA169" s="191"/>
      <c r="AB169" s="117"/>
      <c r="AC169" s="113"/>
      <c r="AD169" s="113"/>
      <c r="AE169" s="111"/>
      <c r="AF169" s="116"/>
      <c r="AG169" s="113"/>
      <c r="AH169" s="113"/>
      <c r="AI169" s="113"/>
    </row>
    <row r="170" spans="1:35" customFormat="1" ht="13" hidden="1" customHeight="1" x14ac:dyDescent="0.25">
      <c r="A170" s="674"/>
      <c r="B170" s="675"/>
      <c r="C170" s="182"/>
      <c r="D170" s="244"/>
      <c r="E170" s="669"/>
      <c r="F170" s="592"/>
      <c r="G170" s="671"/>
      <c r="H170" s="183"/>
      <c r="I170" s="670"/>
      <c r="J170" s="670"/>
      <c r="K170" s="670"/>
      <c r="L170" s="670"/>
      <c r="M170" s="670"/>
      <c r="N170" s="670"/>
      <c r="O170" s="188"/>
      <c r="P170" s="669"/>
      <c r="Q170" s="670"/>
      <c r="R170" s="670"/>
      <c r="S170" s="671"/>
      <c r="T170" s="183"/>
      <c r="U170" s="670"/>
      <c r="V170" s="670"/>
      <c r="W170" s="188"/>
      <c r="X170" s="672"/>
      <c r="Y170" s="673"/>
      <c r="Z170" s="673"/>
      <c r="AA170" s="191"/>
      <c r="AB170" s="117"/>
      <c r="AC170" s="113"/>
      <c r="AD170" s="113"/>
      <c r="AE170" s="111"/>
      <c r="AF170" s="116"/>
      <c r="AG170" s="113"/>
      <c r="AH170" s="113"/>
      <c r="AI170" s="113"/>
    </row>
    <row r="171" spans="1:35" customFormat="1" ht="13" hidden="1" customHeight="1" x14ac:dyDescent="0.25">
      <c r="A171" s="674"/>
      <c r="B171" s="675"/>
      <c r="C171" s="182"/>
      <c r="D171" s="244"/>
      <c r="E171" s="669"/>
      <c r="F171" s="592"/>
      <c r="G171" s="671"/>
      <c r="H171" s="183"/>
      <c r="I171" s="670"/>
      <c r="J171" s="670"/>
      <c r="K171" s="670"/>
      <c r="L171" s="670"/>
      <c r="M171" s="670"/>
      <c r="N171" s="670"/>
      <c r="O171" s="188"/>
      <c r="P171" s="669"/>
      <c r="Q171" s="670"/>
      <c r="R171" s="670"/>
      <c r="S171" s="671"/>
      <c r="T171" s="183"/>
      <c r="U171" s="670"/>
      <c r="V171" s="670"/>
      <c r="W171" s="188"/>
      <c r="X171" s="672"/>
      <c r="Y171" s="673"/>
      <c r="Z171" s="673"/>
      <c r="AA171" s="191"/>
      <c r="AB171" s="117"/>
      <c r="AC171" s="113"/>
      <c r="AD171" s="113"/>
      <c r="AE171" s="111"/>
      <c r="AF171" s="116"/>
      <c r="AG171" s="113"/>
      <c r="AH171" s="113"/>
      <c r="AI171" s="113"/>
    </row>
    <row r="172" spans="1:35" customFormat="1" ht="13" hidden="1" customHeight="1" x14ac:dyDescent="0.25">
      <c r="A172" s="674"/>
      <c r="B172" s="675"/>
      <c r="C172" s="182"/>
      <c r="D172" s="244"/>
      <c r="E172" s="669"/>
      <c r="F172" s="592"/>
      <c r="G172" s="671"/>
      <c r="H172" s="183"/>
      <c r="I172" s="670"/>
      <c r="J172" s="670"/>
      <c r="K172" s="670"/>
      <c r="L172" s="670"/>
      <c r="M172" s="670"/>
      <c r="N172" s="670"/>
      <c r="O172" s="188"/>
      <c r="P172" s="669"/>
      <c r="Q172" s="670"/>
      <c r="R172" s="670"/>
      <c r="S172" s="671"/>
      <c r="T172" s="183"/>
      <c r="U172" s="670"/>
      <c r="V172" s="670"/>
      <c r="W172" s="188"/>
      <c r="X172" s="672"/>
      <c r="Y172" s="673"/>
      <c r="Z172" s="673"/>
      <c r="AA172" s="191"/>
      <c r="AB172" s="102"/>
      <c r="AC172" s="113"/>
      <c r="AD172" s="113"/>
      <c r="AE172" s="111"/>
      <c r="AF172" s="116"/>
      <c r="AG172" s="113"/>
      <c r="AH172" s="113"/>
      <c r="AI172" s="113"/>
    </row>
    <row r="173" spans="1:35" customFormat="1" ht="13" hidden="1" customHeight="1" x14ac:dyDescent="0.25">
      <c r="A173" s="246"/>
      <c r="B173" s="247"/>
      <c r="C173" s="248"/>
      <c r="D173" s="247"/>
      <c r="E173" s="249"/>
      <c r="F173" s="596"/>
      <c r="G173" s="250"/>
      <c r="H173" s="249"/>
      <c r="I173" s="251"/>
      <c r="J173" s="252"/>
      <c r="K173" s="253"/>
      <c r="L173" s="252"/>
      <c r="M173" s="253"/>
      <c r="N173" s="252"/>
      <c r="O173" s="250"/>
      <c r="P173" s="249"/>
      <c r="Q173" s="252"/>
      <c r="R173" s="252"/>
      <c r="S173" s="250"/>
      <c r="T173" s="254"/>
      <c r="U173" s="255"/>
      <c r="V173" s="251"/>
      <c r="W173" s="256"/>
      <c r="X173" s="257"/>
      <c r="Y173" s="251"/>
      <c r="Z173" s="255"/>
      <c r="AA173" s="258"/>
      <c r="AB173" s="80"/>
      <c r="AC173" s="142"/>
      <c r="AD173" s="143"/>
      <c r="AE173" s="115"/>
      <c r="AF173" s="56"/>
      <c r="AG173" s="142"/>
      <c r="AH173" s="143"/>
      <c r="AI173" s="114"/>
    </row>
    <row r="174" spans="1:35" customFormat="1" ht="13" hidden="1" thickBot="1" x14ac:dyDescent="0.3">
      <c r="A174" s="195"/>
      <c r="B174" s="196"/>
      <c r="C174" s="197"/>
      <c r="D174" s="196"/>
      <c r="E174" s="198"/>
      <c r="F174" s="593"/>
      <c r="G174" s="199"/>
      <c r="H174" s="198"/>
      <c r="I174" s="200"/>
      <c r="J174" s="201"/>
      <c r="K174" s="201"/>
      <c r="L174" s="201"/>
      <c r="M174" s="201"/>
      <c r="N174" s="201"/>
      <c r="O174" s="199"/>
      <c r="P174" s="198"/>
      <c r="Q174" s="201"/>
      <c r="R174" s="201"/>
      <c r="S174" s="199"/>
      <c r="T174" s="198"/>
      <c r="U174" s="201"/>
      <c r="V174" s="201"/>
      <c r="W174" s="199"/>
      <c r="X174" s="202"/>
      <c r="Y174" s="203"/>
      <c r="Z174" s="203"/>
      <c r="AA174" s="204"/>
      <c r="AB174" s="53"/>
      <c r="AC174" s="142"/>
      <c r="AD174" s="143"/>
      <c r="AE174" s="115"/>
      <c r="AF174" s="56"/>
      <c r="AG174" s="142"/>
      <c r="AH174" s="143"/>
      <c r="AI174" s="114"/>
    </row>
    <row r="175" spans="1:35" customFormat="1" ht="24" customHeight="1" thickTop="1" thickBot="1" x14ac:dyDescent="0.3">
      <c r="A175" s="205"/>
      <c r="B175" s="206"/>
      <c r="C175" s="259" t="s">
        <v>346</v>
      </c>
      <c r="D175" s="122" t="s">
        <v>342</v>
      </c>
      <c r="E175" s="659"/>
      <c r="F175" s="231"/>
      <c r="G175" s="662"/>
      <c r="H175" s="659"/>
      <c r="I175" s="211"/>
      <c r="J175" s="211"/>
      <c r="K175" s="211"/>
      <c r="L175" s="211"/>
      <c r="M175" s="211"/>
      <c r="N175" s="211"/>
      <c r="O175" s="662"/>
      <c r="P175" s="659"/>
      <c r="Q175" s="211"/>
      <c r="R175" s="211"/>
      <c r="S175" s="662"/>
      <c r="T175" s="659"/>
      <c r="U175" s="211"/>
      <c r="V175" s="211"/>
      <c r="W175" s="662"/>
      <c r="X175" s="212"/>
      <c r="Y175" s="213"/>
      <c r="Z175" s="213"/>
      <c r="AA175" s="663"/>
      <c r="AB175" s="660"/>
      <c r="AC175" s="152"/>
      <c r="AD175" s="661"/>
      <c r="AE175" s="148"/>
      <c r="AF175" s="146"/>
      <c r="AG175" s="152"/>
      <c r="AH175" s="661"/>
      <c r="AI175" s="149"/>
    </row>
    <row r="176" spans="1:35" customFormat="1" ht="13" customHeight="1" thickTop="1" thickBot="1" x14ac:dyDescent="0.3">
      <c r="A176" s="144"/>
      <c r="B176" s="145"/>
      <c r="C176" s="679"/>
      <c r="D176" s="680"/>
      <c r="E176" s="658"/>
      <c r="F176" s="282"/>
      <c r="G176" s="126"/>
      <c r="H176" s="147"/>
      <c r="I176" s="125"/>
      <c r="J176" s="125"/>
      <c r="K176" s="125"/>
      <c r="L176" s="125"/>
      <c r="M176" s="125"/>
      <c r="N176" s="125"/>
      <c r="O176" s="126"/>
      <c r="P176" s="147"/>
      <c r="Q176" s="125"/>
      <c r="R176" s="125"/>
      <c r="S176" s="126"/>
      <c r="T176" s="147"/>
      <c r="U176" s="125"/>
      <c r="V176" s="125"/>
      <c r="W176" s="126"/>
      <c r="X176" s="260"/>
      <c r="Y176" s="40"/>
      <c r="Z176" s="40"/>
      <c r="AA176" s="42"/>
      <c r="AB176" s="53"/>
      <c r="AC176" s="142"/>
      <c r="AD176" s="143"/>
      <c r="AE176" s="115"/>
      <c r="AF176" s="56"/>
      <c r="AG176" s="142"/>
      <c r="AH176" s="143"/>
      <c r="AI176" s="114"/>
    </row>
    <row r="177" spans="1:35" customFormat="1" ht="13" customHeight="1" thickTop="1" thickBot="1" x14ac:dyDescent="0.3">
      <c r="A177" s="261" t="s">
        <v>117</v>
      </c>
      <c r="B177" s="247"/>
      <c r="C177" s="678"/>
      <c r="D177" s="262"/>
      <c r="E177" s="263">
        <f t="shared" ref="E177:O177" si="8">SUM(E136:E175)</f>
        <v>810</v>
      </c>
      <c r="F177" s="597"/>
      <c r="G177" s="264"/>
      <c r="H177" s="263">
        <f t="shared" si="8"/>
        <v>285</v>
      </c>
      <c r="I177" s="265">
        <f t="shared" si="8"/>
        <v>60</v>
      </c>
      <c r="J177" s="265">
        <f t="shared" si="8"/>
        <v>345</v>
      </c>
      <c r="K177" s="265">
        <f t="shared" si="8"/>
        <v>0</v>
      </c>
      <c r="L177" s="265">
        <f t="shared" si="8"/>
        <v>0</v>
      </c>
      <c r="M177" s="265">
        <f t="shared" si="8"/>
        <v>0</v>
      </c>
      <c r="N177" s="265">
        <f t="shared" si="8"/>
        <v>0</v>
      </c>
      <c r="O177" s="650">
        <f t="shared" si="8"/>
        <v>120</v>
      </c>
      <c r="P177" s="812">
        <f>SUM(P136:P175,Q136:Q175)</f>
        <v>0</v>
      </c>
      <c r="Q177" s="813"/>
      <c r="R177" s="814">
        <f>SUM(R136:R175,S136:S175)</f>
        <v>0</v>
      </c>
      <c r="S177" s="815"/>
      <c r="T177" s="875">
        <f>SUM(T136:T175,U136:U175)</f>
        <v>0</v>
      </c>
      <c r="U177" s="875"/>
      <c r="V177" s="876">
        <f>SUM(V136:V175,W136:W175)</f>
        <v>0</v>
      </c>
      <c r="W177" s="876"/>
      <c r="X177" s="877">
        <f>SUM(X136:X175,Y136:Y175)</f>
        <v>0</v>
      </c>
      <c r="Y177" s="877"/>
      <c r="Z177" s="878">
        <f>SUM(Z136:Z175,AA136:AA175)</f>
        <v>0</v>
      </c>
      <c r="AA177" s="878"/>
      <c r="AB177" s="870">
        <f>SUM(AB136:AB175,AC136:AC175)</f>
        <v>210</v>
      </c>
      <c r="AC177" s="870"/>
      <c r="AD177" s="821">
        <f>SUM(AD136:AD175,AE136:AE175)</f>
        <v>225</v>
      </c>
      <c r="AE177" s="821"/>
      <c r="AF177" s="870">
        <f>SUM(AF136:AF175,AG136:AG175)</f>
        <v>210</v>
      </c>
      <c r="AG177" s="870"/>
      <c r="AH177" s="871">
        <f>SUM(AH136:AH175,AI136:AI175)</f>
        <v>165</v>
      </c>
      <c r="AI177" s="871"/>
    </row>
    <row r="178" spans="1:35" customFormat="1" ht="13" customHeight="1" thickTop="1" thickBot="1" x14ac:dyDescent="0.3">
      <c r="A178" s="266" t="s">
        <v>118</v>
      </c>
      <c r="B178" s="216"/>
      <c r="C178" s="259"/>
      <c r="D178" s="122"/>
      <c r="E178" s="147"/>
      <c r="F178" s="282"/>
      <c r="G178" s="126">
        <f>SUM(G136:G175)</f>
        <v>70</v>
      </c>
      <c r="H178" s="147"/>
      <c r="I178" s="120"/>
      <c r="J178" s="125"/>
      <c r="K178" s="125"/>
      <c r="L178" s="125"/>
      <c r="M178" s="125"/>
      <c r="N178" s="125"/>
      <c r="O178" s="126"/>
      <c r="P178" s="816">
        <v>0</v>
      </c>
      <c r="Q178" s="817"/>
      <c r="R178" s="818">
        <v>0</v>
      </c>
      <c r="S178" s="819"/>
      <c r="T178" s="820">
        <v>0</v>
      </c>
      <c r="U178" s="820"/>
      <c r="V178" s="821">
        <v>0</v>
      </c>
      <c r="W178" s="821"/>
      <c r="X178" s="822">
        <v>0</v>
      </c>
      <c r="Y178" s="822"/>
      <c r="Z178" s="872">
        <v>0</v>
      </c>
      <c r="AA178" s="872"/>
      <c r="AB178" s="870">
        <f t="shared" ref="AB178" si="9">SUM(G136:G140)</f>
        <v>19</v>
      </c>
      <c r="AC178" s="870"/>
      <c r="AD178" s="821">
        <f>SUM(G141:G144,4)</f>
        <v>18</v>
      </c>
      <c r="AE178" s="821"/>
      <c r="AF178" s="870">
        <f>SUM(G145:G147,4)</f>
        <v>16</v>
      </c>
      <c r="AG178" s="870"/>
      <c r="AH178" s="871">
        <f>SUM(G148:G151)</f>
        <v>17</v>
      </c>
      <c r="AI178" s="871"/>
    </row>
    <row r="179" spans="1:35" s="230" customFormat="1" ht="13" customHeight="1" thickTop="1" thickBot="1" x14ac:dyDescent="0.3">
      <c r="A179" s="266" t="s">
        <v>80</v>
      </c>
      <c r="B179" s="216"/>
      <c r="C179" s="259">
        <v>5</v>
      </c>
      <c r="D179" s="122">
        <v>3</v>
      </c>
      <c r="E179" s="147"/>
      <c r="F179" s="282"/>
      <c r="G179" s="126"/>
      <c r="H179" s="147"/>
      <c r="I179" s="120"/>
      <c r="J179" s="125"/>
      <c r="K179" s="125"/>
      <c r="L179" s="125"/>
      <c r="M179" s="125"/>
      <c r="N179" s="125"/>
      <c r="O179" s="126"/>
      <c r="P179" s="816"/>
      <c r="Q179" s="817"/>
      <c r="R179" s="818"/>
      <c r="S179" s="819"/>
      <c r="T179" s="820"/>
      <c r="U179" s="820"/>
      <c r="V179" s="821"/>
      <c r="W179" s="821"/>
      <c r="X179" s="822"/>
      <c r="Y179" s="822"/>
      <c r="Z179" s="872"/>
      <c r="AA179" s="872"/>
      <c r="AB179" s="870">
        <v>4</v>
      </c>
      <c r="AC179" s="870"/>
      <c r="AD179" s="821">
        <v>2</v>
      </c>
      <c r="AE179" s="821"/>
      <c r="AF179" s="870">
        <v>1</v>
      </c>
      <c r="AG179" s="870"/>
      <c r="AH179" s="871">
        <v>1</v>
      </c>
      <c r="AI179" s="871"/>
    </row>
    <row r="180" spans="1:35" customFormat="1" ht="23.25" customHeight="1" thickTop="1" thickBot="1" x14ac:dyDescent="0.3">
      <c r="A180" s="852" t="s">
        <v>335</v>
      </c>
      <c r="B180" s="853" t="s">
        <v>3</v>
      </c>
      <c r="C180" s="854" t="s">
        <v>4</v>
      </c>
      <c r="D180" s="854"/>
      <c r="E180" s="855" t="s">
        <v>5</v>
      </c>
      <c r="F180" s="867" t="s">
        <v>321</v>
      </c>
      <c r="G180" s="856" t="s">
        <v>6</v>
      </c>
      <c r="H180" s="857" t="s">
        <v>7</v>
      </c>
      <c r="I180" s="857"/>
      <c r="J180" s="857"/>
      <c r="K180" s="857"/>
      <c r="L180" s="857"/>
      <c r="M180" s="857"/>
      <c r="N180" s="857"/>
      <c r="O180" s="857"/>
      <c r="P180" s="858" t="s">
        <v>380</v>
      </c>
      <c r="Q180" s="858"/>
      <c r="R180" s="858"/>
      <c r="S180" s="858"/>
      <c r="T180" s="859" t="s">
        <v>381</v>
      </c>
      <c r="U180" s="859"/>
      <c r="V180" s="859"/>
      <c r="W180" s="859"/>
      <c r="X180" s="860" t="s">
        <v>384</v>
      </c>
      <c r="Y180" s="860"/>
      <c r="Z180" s="860"/>
      <c r="AA180" s="860"/>
      <c r="AB180" s="844" t="s">
        <v>382</v>
      </c>
      <c r="AC180" s="844"/>
      <c r="AD180" s="844"/>
      <c r="AE180" s="844"/>
      <c r="AF180" s="845" t="s">
        <v>383</v>
      </c>
      <c r="AG180" s="845"/>
      <c r="AH180" s="845"/>
      <c r="AI180" s="845"/>
    </row>
    <row r="181" spans="1:35" customFormat="1" ht="10.4" customHeight="1" thickTop="1" thickBot="1" x14ac:dyDescent="0.3">
      <c r="A181" s="852"/>
      <c r="B181" s="853"/>
      <c r="C181" s="861" t="s">
        <v>8</v>
      </c>
      <c r="D181" s="862" t="s">
        <v>9</v>
      </c>
      <c r="E181" s="855"/>
      <c r="F181" s="868"/>
      <c r="G181" s="856"/>
      <c r="H181" s="863" t="s">
        <v>10</v>
      </c>
      <c r="I181" s="864" t="s">
        <v>11</v>
      </c>
      <c r="J181" s="865" t="s">
        <v>12</v>
      </c>
      <c r="K181" s="865"/>
      <c r="L181" s="865"/>
      <c r="M181" s="864" t="s">
        <v>13</v>
      </c>
      <c r="N181" s="864" t="s">
        <v>14</v>
      </c>
      <c r="O181" s="866" t="s">
        <v>15</v>
      </c>
      <c r="P181" s="846" t="s">
        <v>16</v>
      </c>
      <c r="Q181" s="846"/>
      <c r="R181" s="847" t="s">
        <v>17</v>
      </c>
      <c r="S181" s="847"/>
      <c r="T181" s="846" t="s">
        <v>18</v>
      </c>
      <c r="U181" s="846"/>
      <c r="V181" s="847" t="s">
        <v>19</v>
      </c>
      <c r="W181" s="847"/>
      <c r="X181" s="846" t="s">
        <v>20</v>
      </c>
      <c r="Y181" s="846"/>
      <c r="Z181" s="848" t="s">
        <v>21</v>
      </c>
      <c r="AA181" s="848"/>
      <c r="AB181" s="849" t="s">
        <v>22</v>
      </c>
      <c r="AC181" s="849"/>
      <c r="AD181" s="850" t="s">
        <v>23</v>
      </c>
      <c r="AE181" s="850"/>
      <c r="AF181" s="849" t="s">
        <v>24</v>
      </c>
      <c r="AG181" s="849"/>
      <c r="AH181" s="851" t="s">
        <v>25</v>
      </c>
      <c r="AI181" s="851"/>
    </row>
    <row r="182" spans="1:35" customFormat="1" ht="11.25" customHeight="1" thickTop="1" thickBot="1" x14ac:dyDescent="0.3">
      <c r="A182" s="852"/>
      <c r="B182" s="853"/>
      <c r="C182" s="861"/>
      <c r="D182" s="862"/>
      <c r="E182" s="855"/>
      <c r="F182" s="869"/>
      <c r="G182" s="856"/>
      <c r="H182" s="863"/>
      <c r="I182" s="864"/>
      <c r="J182" s="536" t="s">
        <v>26</v>
      </c>
      <c r="K182" s="536" t="s">
        <v>10</v>
      </c>
      <c r="L182" s="536" t="s">
        <v>13</v>
      </c>
      <c r="M182" s="864"/>
      <c r="N182" s="864"/>
      <c r="O182" s="866"/>
      <c r="P182" s="535" t="s">
        <v>27</v>
      </c>
      <c r="Q182" s="536" t="s">
        <v>12</v>
      </c>
      <c r="R182" s="536" t="s">
        <v>27</v>
      </c>
      <c r="S182" s="537" t="s">
        <v>12</v>
      </c>
      <c r="T182" s="535" t="s">
        <v>27</v>
      </c>
      <c r="U182" s="536" t="s">
        <v>12</v>
      </c>
      <c r="V182" s="536" t="s">
        <v>27</v>
      </c>
      <c r="W182" s="537" t="s">
        <v>12</v>
      </c>
      <c r="X182" s="535" t="s">
        <v>27</v>
      </c>
      <c r="Y182" s="536" t="s">
        <v>12</v>
      </c>
      <c r="Z182" s="536" t="s">
        <v>27</v>
      </c>
      <c r="AA182" s="472" t="s">
        <v>12</v>
      </c>
      <c r="AB182" s="557" t="s">
        <v>27</v>
      </c>
      <c r="AC182" s="558" t="s">
        <v>12</v>
      </c>
      <c r="AD182" s="559" t="s">
        <v>27</v>
      </c>
      <c r="AE182" s="560" t="s">
        <v>12</v>
      </c>
      <c r="AF182" s="561" t="s">
        <v>27</v>
      </c>
      <c r="AG182" s="558" t="s">
        <v>12</v>
      </c>
      <c r="AH182" s="559" t="s">
        <v>27</v>
      </c>
      <c r="AI182" s="559" t="s">
        <v>12</v>
      </c>
    </row>
    <row r="183" spans="1:35" customFormat="1" ht="13" customHeight="1" thickTop="1" x14ac:dyDescent="0.25">
      <c r="A183" s="629" t="s">
        <v>119</v>
      </c>
      <c r="B183" s="26" t="s">
        <v>303</v>
      </c>
      <c r="C183" s="182" t="s">
        <v>269</v>
      </c>
      <c r="D183" s="244"/>
      <c r="E183" s="668">
        <v>60</v>
      </c>
      <c r="F183" s="598" t="s">
        <v>320</v>
      </c>
      <c r="G183" s="665">
        <v>5</v>
      </c>
      <c r="H183" s="183">
        <v>30</v>
      </c>
      <c r="I183" s="670"/>
      <c r="J183" s="670">
        <v>30</v>
      </c>
      <c r="K183" s="201"/>
      <c r="L183" s="201"/>
      <c r="M183" s="201"/>
      <c r="N183" s="201"/>
      <c r="O183" s="199"/>
      <c r="P183" s="198"/>
      <c r="Q183" s="201"/>
      <c r="R183" s="201"/>
      <c r="S183" s="199"/>
      <c r="T183" s="198"/>
      <c r="U183" s="201"/>
      <c r="V183" s="201"/>
      <c r="W183" s="199"/>
      <c r="X183" s="202"/>
      <c r="Y183" s="203"/>
      <c r="Z183" s="203"/>
      <c r="AA183" s="204"/>
      <c r="AB183" s="395">
        <v>30</v>
      </c>
      <c r="AC183" s="392">
        <v>30</v>
      </c>
      <c r="AD183" s="393"/>
      <c r="AE183" s="396"/>
      <c r="AF183" s="391"/>
      <c r="AG183" s="392"/>
      <c r="AH183" s="393"/>
      <c r="AI183" s="393"/>
    </row>
    <row r="184" spans="1:35" customFormat="1" ht="13" customHeight="1" x14ac:dyDescent="0.25">
      <c r="A184" s="607" t="s">
        <v>120</v>
      </c>
      <c r="B184" s="26" t="s">
        <v>304</v>
      </c>
      <c r="C184" s="182" t="s">
        <v>149</v>
      </c>
      <c r="D184" s="244"/>
      <c r="E184" s="236">
        <v>30</v>
      </c>
      <c r="F184" s="595"/>
      <c r="G184" s="238">
        <v>3</v>
      </c>
      <c r="H184" s="183">
        <v>30</v>
      </c>
      <c r="I184" s="670"/>
      <c r="J184" s="670"/>
      <c r="K184" s="267"/>
      <c r="L184" s="201"/>
      <c r="M184" s="267"/>
      <c r="N184" s="201"/>
      <c r="O184" s="199"/>
      <c r="P184" s="198"/>
      <c r="Q184" s="201"/>
      <c r="R184" s="201"/>
      <c r="S184" s="199"/>
      <c r="T184" s="198"/>
      <c r="U184" s="201"/>
      <c r="V184" s="201"/>
      <c r="W184" s="199"/>
      <c r="X184" s="202"/>
      <c r="Y184" s="203"/>
      <c r="Z184" s="203"/>
      <c r="AA184" s="204"/>
      <c r="AB184" s="395">
        <v>30</v>
      </c>
      <c r="AC184" s="391"/>
      <c r="AD184" s="393"/>
      <c r="AE184" s="438"/>
      <c r="AF184" s="391"/>
      <c r="AG184" s="391"/>
      <c r="AH184" s="393"/>
      <c r="AI184" s="439"/>
    </row>
    <row r="185" spans="1:35" customFormat="1" ht="13" customHeight="1" x14ac:dyDescent="0.25">
      <c r="A185" s="315" t="s">
        <v>121</v>
      </c>
      <c r="B185" s="26" t="s">
        <v>305</v>
      </c>
      <c r="C185" s="182" t="s">
        <v>269</v>
      </c>
      <c r="D185" s="244"/>
      <c r="E185" s="236">
        <v>60</v>
      </c>
      <c r="F185" s="595" t="s">
        <v>320</v>
      </c>
      <c r="G185" s="238">
        <v>5</v>
      </c>
      <c r="H185" s="183">
        <v>30</v>
      </c>
      <c r="I185" s="670"/>
      <c r="J185" s="670">
        <v>30</v>
      </c>
      <c r="K185" s="267"/>
      <c r="L185" s="201"/>
      <c r="M185" s="267"/>
      <c r="N185" s="201"/>
      <c r="O185" s="199"/>
      <c r="P185" s="198"/>
      <c r="Q185" s="201"/>
      <c r="R185" s="201"/>
      <c r="S185" s="199"/>
      <c r="T185" s="198"/>
      <c r="U185" s="201"/>
      <c r="V185" s="201"/>
      <c r="W185" s="199"/>
      <c r="X185" s="202"/>
      <c r="Y185" s="203"/>
      <c r="Z185" s="203"/>
      <c r="AA185" s="204"/>
      <c r="AB185" s="395">
        <v>30</v>
      </c>
      <c r="AC185" s="391">
        <v>30</v>
      </c>
      <c r="AD185" s="393"/>
      <c r="AE185" s="438"/>
      <c r="AF185" s="391"/>
      <c r="AG185" s="391"/>
      <c r="AH185" s="393"/>
      <c r="AI185" s="439"/>
    </row>
    <row r="186" spans="1:35" customFormat="1" ht="13" customHeight="1" x14ac:dyDescent="0.25">
      <c r="A186" s="315" t="s">
        <v>122</v>
      </c>
      <c r="B186" s="26" t="s">
        <v>306</v>
      </c>
      <c r="C186" s="182" t="s">
        <v>270</v>
      </c>
      <c r="D186" s="244"/>
      <c r="E186" s="236">
        <v>60</v>
      </c>
      <c r="F186" s="595" t="s">
        <v>320</v>
      </c>
      <c r="G186" s="238">
        <v>5</v>
      </c>
      <c r="H186" s="183">
        <v>30</v>
      </c>
      <c r="I186" s="670"/>
      <c r="J186" s="670">
        <v>30</v>
      </c>
      <c r="K186" s="267"/>
      <c r="L186" s="201"/>
      <c r="M186" s="267"/>
      <c r="N186" s="201"/>
      <c r="O186" s="199"/>
      <c r="P186" s="198"/>
      <c r="Q186" s="201"/>
      <c r="R186" s="201"/>
      <c r="S186" s="199"/>
      <c r="T186" s="198"/>
      <c r="U186" s="201"/>
      <c r="V186" s="201"/>
      <c r="W186" s="199"/>
      <c r="X186" s="202"/>
      <c r="Y186" s="203"/>
      <c r="Z186" s="203"/>
      <c r="AA186" s="204"/>
      <c r="AB186" s="395">
        <v>30</v>
      </c>
      <c r="AC186" s="391">
        <v>30</v>
      </c>
      <c r="AD186" s="393"/>
      <c r="AE186" s="438"/>
      <c r="AF186" s="391"/>
      <c r="AG186" s="391"/>
      <c r="AH186" s="393"/>
      <c r="AI186" s="439"/>
    </row>
    <row r="187" spans="1:35" customFormat="1" ht="13" customHeight="1" x14ac:dyDescent="0.25">
      <c r="A187" s="315" t="s">
        <v>124</v>
      </c>
      <c r="B187" s="26" t="s">
        <v>307</v>
      </c>
      <c r="C187" s="715" t="s">
        <v>358</v>
      </c>
      <c r="D187" s="716" t="s">
        <v>151</v>
      </c>
      <c r="E187" s="236">
        <v>90</v>
      </c>
      <c r="F187" s="595" t="s">
        <v>332</v>
      </c>
      <c r="G187" s="711">
        <v>7</v>
      </c>
      <c r="H187" s="183">
        <v>30</v>
      </c>
      <c r="I187" s="670"/>
      <c r="J187" s="670">
        <v>60</v>
      </c>
      <c r="K187" s="267"/>
      <c r="L187" s="201"/>
      <c r="M187" s="267"/>
      <c r="N187" s="201"/>
      <c r="O187" s="199"/>
      <c r="P187" s="198"/>
      <c r="Q187" s="201"/>
      <c r="R187" s="201"/>
      <c r="S187" s="199"/>
      <c r="T187" s="198"/>
      <c r="U187" s="201"/>
      <c r="V187" s="201"/>
      <c r="W187" s="199"/>
      <c r="X187" s="202"/>
      <c r="Y187" s="203"/>
      <c r="Z187" s="203"/>
      <c r="AA187" s="204"/>
      <c r="AB187" s="395"/>
      <c r="AC187" s="391"/>
      <c r="AD187" s="393">
        <v>30</v>
      </c>
      <c r="AE187" s="438">
        <v>30</v>
      </c>
      <c r="AF187" s="391"/>
      <c r="AG187" s="391">
        <v>30</v>
      </c>
      <c r="AH187" s="393"/>
      <c r="AI187" s="439"/>
    </row>
    <row r="188" spans="1:35" customFormat="1" ht="13" customHeight="1" x14ac:dyDescent="0.25">
      <c r="A188" s="607" t="s">
        <v>127</v>
      </c>
      <c r="B188" s="26" t="s">
        <v>308</v>
      </c>
      <c r="C188" s="182"/>
      <c r="D188" s="244" t="s">
        <v>151</v>
      </c>
      <c r="E188" s="669">
        <v>30</v>
      </c>
      <c r="F188" s="592"/>
      <c r="G188" s="671">
        <v>3</v>
      </c>
      <c r="H188" s="183"/>
      <c r="I188" s="670"/>
      <c r="J188" s="670">
        <v>30</v>
      </c>
      <c r="K188" s="267"/>
      <c r="L188" s="201"/>
      <c r="M188" s="267"/>
      <c r="N188" s="201"/>
      <c r="O188" s="199"/>
      <c r="P188" s="198"/>
      <c r="Q188" s="201"/>
      <c r="R188" s="201"/>
      <c r="S188" s="199"/>
      <c r="T188" s="198"/>
      <c r="U188" s="201"/>
      <c r="V188" s="201"/>
      <c r="W188" s="199"/>
      <c r="X188" s="202"/>
      <c r="Y188" s="203"/>
      <c r="Z188" s="203"/>
      <c r="AA188" s="204"/>
      <c r="AB188" s="395"/>
      <c r="AC188" s="391"/>
      <c r="AD188" s="393"/>
      <c r="AE188" s="438">
        <v>30</v>
      </c>
      <c r="AF188" s="391"/>
      <c r="AG188" s="391"/>
      <c r="AH188" s="393"/>
      <c r="AI188" s="439"/>
    </row>
    <row r="189" spans="1:35" customFormat="1" ht="13" customHeight="1" x14ac:dyDescent="0.25">
      <c r="A189" s="652" t="s">
        <v>132</v>
      </c>
      <c r="B189" s="26" t="s">
        <v>309</v>
      </c>
      <c r="C189" s="647"/>
      <c r="D189" s="244" t="s">
        <v>269</v>
      </c>
      <c r="E189" s="669">
        <v>60</v>
      </c>
      <c r="F189" s="592" t="s">
        <v>320</v>
      </c>
      <c r="G189" s="671">
        <v>5</v>
      </c>
      <c r="H189" s="198">
        <v>30</v>
      </c>
      <c r="I189" s="201"/>
      <c r="J189" s="201">
        <v>30</v>
      </c>
      <c r="K189" s="267"/>
      <c r="L189" s="201"/>
      <c r="M189" s="267"/>
      <c r="N189" s="201"/>
      <c r="O189" s="199"/>
      <c r="P189" s="198"/>
      <c r="Q189" s="201"/>
      <c r="R189" s="201"/>
      <c r="S189" s="199"/>
      <c r="T189" s="198"/>
      <c r="U189" s="201"/>
      <c r="V189" s="201"/>
      <c r="W189" s="199"/>
      <c r="X189" s="202"/>
      <c r="Y189" s="203"/>
      <c r="Z189" s="203"/>
      <c r="AA189" s="204"/>
      <c r="AB189" s="395"/>
      <c r="AC189" s="391"/>
      <c r="AD189" s="393">
        <v>30</v>
      </c>
      <c r="AE189" s="438">
        <v>30</v>
      </c>
      <c r="AF189" s="391"/>
      <c r="AG189" s="391"/>
      <c r="AH189" s="393"/>
      <c r="AI189" s="439"/>
    </row>
    <row r="190" spans="1:35" customFormat="1" ht="24" customHeight="1" x14ac:dyDescent="0.25">
      <c r="A190" s="605" t="s">
        <v>123</v>
      </c>
      <c r="B190" s="26" t="s">
        <v>310</v>
      </c>
      <c r="C190" s="676" t="s">
        <v>269</v>
      </c>
      <c r="D190" s="648"/>
      <c r="E190" s="669">
        <v>60</v>
      </c>
      <c r="F190" s="592" t="s">
        <v>320</v>
      </c>
      <c r="G190" s="671">
        <v>5</v>
      </c>
      <c r="H190" s="183">
        <v>30</v>
      </c>
      <c r="I190" s="670"/>
      <c r="J190" s="670">
        <v>30</v>
      </c>
      <c r="K190" s="267"/>
      <c r="L190" s="201"/>
      <c r="M190" s="267"/>
      <c r="N190" s="201"/>
      <c r="O190" s="199"/>
      <c r="P190" s="198"/>
      <c r="Q190" s="201"/>
      <c r="R190" s="201"/>
      <c r="S190" s="199"/>
      <c r="T190" s="198"/>
      <c r="U190" s="201"/>
      <c r="V190" s="201"/>
      <c r="W190" s="199"/>
      <c r="X190" s="202"/>
      <c r="Y190" s="203"/>
      <c r="Z190" s="203"/>
      <c r="AA190" s="204"/>
      <c r="AB190" s="395"/>
      <c r="AC190" s="391"/>
      <c r="AD190" s="393"/>
      <c r="AE190" s="438"/>
      <c r="AF190" s="391">
        <v>30</v>
      </c>
      <c r="AG190" s="391">
        <v>30</v>
      </c>
      <c r="AH190" s="393"/>
      <c r="AI190" s="439"/>
    </row>
    <row r="191" spans="1:35" customFormat="1" ht="13" customHeight="1" x14ac:dyDescent="0.25">
      <c r="A191" s="602" t="s">
        <v>130</v>
      </c>
      <c r="B191" s="26" t="s">
        <v>311</v>
      </c>
      <c r="C191" s="182" t="s">
        <v>269</v>
      </c>
      <c r="D191" s="244"/>
      <c r="E191" s="669">
        <v>60</v>
      </c>
      <c r="F191" s="592" t="s">
        <v>331</v>
      </c>
      <c r="G191" s="671">
        <v>6</v>
      </c>
      <c r="H191" s="183">
        <v>30</v>
      </c>
      <c r="I191" s="670"/>
      <c r="J191" s="670">
        <v>30</v>
      </c>
      <c r="K191" s="267"/>
      <c r="L191" s="201"/>
      <c r="M191" s="267"/>
      <c r="N191" s="201"/>
      <c r="O191" s="199"/>
      <c r="P191" s="198"/>
      <c r="Q191" s="201"/>
      <c r="R191" s="201"/>
      <c r="S191" s="199"/>
      <c r="T191" s="198"/>
      <c r="U191" s="201"/>
      <c r="V191" s="201"/>
      <c r="W191" s="199"/>
      <c r="X191" s="202"/>
      <c r="Y191" s="203"/>
      <c r="Z191" s="203"/>
      <c r="AA191" s="204"/>
      <c r="AB191" s="395"/>
      <c r="AC191" s="391"/>
      <c r="AD191" s="393"/>
      <c r="AE191" s="438"/>
      <c r="AF191" s="391">
        <v>30</v>
      </c>
      <c r="AG191" s="391">
        <v>30</v>
      </c>
      <c r="AH191" s="393"/>
      <c r="AI191" s="439"/>
    </row>
    <row r="192" spans="1:35" customFormat="1" ht="13" customHeight="1" x14ac:dyDescent="0.25">
      <c r="A192" s="605" t="s">
        <v>125</v>
      </c>
      <c r="B192" s="26" t="s">
        <v>312</v>
      </c>
      <c r="C192" s="182" t="s">
        <v>151</v>
      </c>
      <c r="D192" s="244"/>
      <c r="E192" s="669">
        <v>30</v>
      </c>
      <c r="F192" s="592"/>
      <c r="G192" s="671">
        <v>3</v>
      </c>
      <c r="H192" s="183"/>
      <c r="I192" s="670"/>
      <c r="J192" s="670">
        <v>30</v>
      </c>
      <c r="K192" s="267"/>
      <c r="L192" s="201"/>
      <c r="M192" s="267"/>
      <c r="N192" s="201"/>
      <c r="O192" s="199"/>
      <c r="P192" s="198"/>
      <c r="Q192" s="201"/>
      <c r="R192" s="201"/>
      <c r="S192" s="199"/>
      <c r="T192" s="198"/>
      <c r="U192" s="201"/>
      <c r="V192" s="201"/>
      <c r="W192" s="199"/>
      <c r="X192" s="202"/>
      <c r="Y192" s="203"/>
      <c r="Z192" s="203"/>
      <c r="AA192" s="204"/>
      <c r="AB192" s="395"/>
      <c r="AC192" s="391"/>
      <c r="AD192" s="393"/>
      <c r="AE192" s="438"/>
      <c r="AF192" s="391"/>
      <c r="AG192" s="391">
        <v>30</v>
      </c>
      <c r="AH192" s="393"/>
      <c r="AI192" s="439"/>
    </row>
    <row r="193" spans="1:35" customFormat="1" ht="13" customHeight="1" x14ac:dyDescent="0.25">
      <c r="A193" s="607" t="s">
        <v>126</v>
      </c>
      <c r="B193" s="26" t="s">
        <v>313</v>
      </c>
      <c r="C193" s="182"/>
      <c r="D193" s="244" t="s">
        <v>269</v>
      </c>
      <c r="E193" s="669">
        <v>60</v>
      </c>
      <c r="F193" s="592" t="s">
        <v>331</v>
      </c>
      <c r="G193" s="671">
        <v>6</v>
      </c>
      <c r="H193" s="183">
        <v>30</v>
      </c>
      <c r="I193" s="670"/>
      <c r="J193" s="670">
        <v>30</v>
      </c>
      <c r="K193" s="267"/>
      <c r="L193" s="201"/>
      <c r="M193" s="267"/>
      <c r="N193" s="201"/>
      <c r="O193" s="199"/>
      <c r="P193" s="198"/>
      <c r="Q193" s="201"/>
      <c r="R193" s="201"/>
      <c r="S193" s="199"/>
      <c r="T193" s="198"/>
      <c r="U193" s="201"/>
      <c r="V193" s="201"/>
      <c r="W193" s="199"/>
      <c r="X193" s="202"/>
      <c r="Y193" s="203"/>
      <c r="Z193" s="203"/>
      <c r="AA193" s="204"/>
      <c r="AB193" s="395"/>
      <c r="AC193" s="391"/>
      <c r="AD193" s="393"/>
      <c r="AE193" s="438"/>
      <c r="AF193" s="391"/>
      <c r="AG193" s="391"/>
      <c r="AH193" s="393">
        <v>30</v>
      </c>
      <c r="AI193" s="439">
        <v>30</v>
      </c>
    </row>
    <row r="194" spans="1:35" customFormat="1" ht="13" customHeight="1" x14ac:dyDescent="0.25">
      <c r="A194" s="315" t="s">
        <v>128</v>
      </c>
      <c r="B194" s="26" t="s">
        <v>314</v>
      </c>
      <c r="C194" s="182"/>
      <c r="D194" s="244" t="s">
        <v>151</v>
      </c>
      <c r="E194" s="669">
        <v>30</v>
      </c>
      <c r="F194" s="592"/>
      <c r="G194" s="719">
        <v>3</v>
      </c>
      <c r="H194" s="183">
        <v>30</v>
      </c>
      <c r="I194" s="670"/>
      <c r="J194" s="670"/>
      <c r="K194" s="267"/>
      <c r="L194" s="201"/>
      <c r="M194" s="267"/>
      <c r="N194" s="201"/>
      <c r="O194" s="199"/>
      <c r="P194" s="198"/>
      <c r="Q194" s="201"/>
      <c r="R194" s="201"/>
      <c r="S194" s="199"/>
      <c r="T194" s="198"/>
      <c r="U194" s="201"/>
      <c r="V194" s="201"/>
      <c r="W194" s="199"/>
      <c r="X194" s="202"/>
      <c r="Y194" s="203"/>
      <c r="Z194" s="203"/>
      <c r="AA194" s="204"/>
      <c r="AB194" s="395"/>
      <c r="AC194" s="391"/>
      <c r="AD194" s="393"/>
      <c r="AE194" s="438"/>
      <c r="AF194" s="391"/>
      <c r="AG194" s="391"/>
      <c r="AH194" s="393">
        <v>30</v>
      </c>
      <c r="AI194" s="439"/>
    </row>
    <row r="195" spans="1:35" customFormat="1" ht="13" customHeight="1" x14ac:dyDescent="0.25">
      <c r="A195" s="630" t="s">
        <v>131</v>
      </c>
      <c r="B195" s="26" t="s">
        <v>315</v>
      </c>
      <c r="C195" s="182"/>
      <c r="D195" s="675" t="s">
        <v>151</v>
      </c>
      <c r="E195" s="183">
        <v>30</v>
      </c>
      <c r="F195" s="592"/>
      <c r="G195" s="719">
        <v>3</v>
      </c>
      <c r="H195" s="198"/>
      <c r="I195" s="201"/>
      <c r="J195" s="201">
        <v>30</v>
      </c>
      <c r="K195" s="267"/>
      <c r="L195" s="201"/>
      <c r="M195" s="267"/>
      <c r="N195" s="201"/>
      <c r="O195" s="199"/>
      <c r="P195" s="198"/>
      <c r="Q195" s="201"/>
      <c r="R195" s="201"/>
      <c r="S195" s="199"/>
      <c r="T195" s="198"/>
      <c r="U195" s="201"/>
      <c r="V195" s="201"/>
      <c r="W195" s="199"/>
      <c r="X195" s="202"/>
      <c r="Y195" s="203"/>
      <c r="Z195" s="203"/>
      <c r="AA195" s="204"/>
      <c r="AB195" s="395"/>
      <c r="AC195" s="391"/>
      <c r="AD195" s="393"/>
      <c r="AE195" s="438"/>
      <c r="AF195" s="391"/>
      <c r="AG195" s="391"/>
      <c r="AH195" s="393"/>
      <c r="AI195" s="439">
        <v>30</v>
      </c>
    </row>
    <row r="196" spans="1:35" customFormat="1" ht="13" customHeight="1" x14ac:dyDescent="0.25">
      <c r="A196" s="315" t="s">
        <v>129</v>
      </c>
      <c r="B196" s="26" t="s">
        <v>316</v>
      </c>
      <c r="C196" s="182"/>
      <c r="D196" s="244" t="s">
        <v>151</v>
      </c>
      <c r="E196" s="669">
        <v>30</v>
      </c>
      <c r="F196" s="592"/>
      <c r="G196" s="719">
        <v>3</v>
      </c>
      <c r="H196" s="183"/>
      <c r="I196" s="670"/>
      <c r="J196" s="670">
        <v>30</v>
      </c>
      <c r="K196" s="267"/>
      <c r="L196" s="201"/>
      <c r="M196" s="267"/>
      <c r="N196" s="201"/>
      <c r="O196" s="199"/>
      <c r="P196" s="198"/>
      <c r="Q196" s="201"/>
      <c r="R196" s="201"/>
      <c r="S196" s="199"/>
      <c r="T196" s="198"/>
      <c r="U196" s="201"/>
      <c r="V196" s="201"/>
      <c r="W196" s="199"/>
      <c r="X196" s="202"/>
      <c r="Y196" s="203"/>
      <c r="Z196" s="203"/>
      <c r="AA196" s="204"/>
      <c r="AB196" s="395"/>
      <c r="AC196" s="391"/>
      <c r="AD196" s="393"/>
      <c r="AE196" s="438"/>
      <c r="AF196" s="391"/>
      <c r="AG196" s="391"/>
      <c r="AH196" s="393"/>
      <c r="AI196" s="439">
        <v>30</v>
      </c>
    </row>
    <row r="197" spans="1:35" customFormat="1" ht="13" customHeight="1" x14ac:dyDescent="0.25">
      <c r="A197" s="628" t="s">
        <v>370</v>
      </c>
      <c r="B197" s="26" t="s">
        <v>317</v>
      </c>
      <c r="C197" s="182" t="s">
        <v>176</v>
      </c>
      <c r="D197" s="675" t="s">
        <v>176</v>
      </c>
      <c r="E197" s="717">
        <v>120</v>
      </c>
      <c r="F197" s="593" t="s">
        <v>333</v>
      </c>
      <c r="G197" s="712">
        <v>8</v>
      </c>
      <c r="H197" s="198"/>
      <c r="I197" s="201"/>
      <c r="J197" s="201"/>
      <c r="K197" s="267"/>
      <c r="L197" s="201"/>
      <c r="M197" s="267"/>
      <c r="N197" s="201"/>
      <c r="O197" s="199">
        <v>120</v>
      </c>
      <c r="P197" s="198"/>
      <c r="Q197" s="201"/>
      <c r="R197" s="201"/>
      <c r="S197" s="199"/>
      <c r="T197" s="198"/>
      <c r="U197" s="201"/>
      <c r="V197" s="201"/>
      <c r="W197" s="199"/>
      <c r="X197" s="202"/>
      <c r="Y197" s="203"/>
      <c r="Z197" s="203"/>
      <c r="AA197" s="204"/>
      <c r="AB197" s="395"/>
      <c r="AC197" s="391"/>
      <c r="AD197" s="393">
        <v>60</v>
      </c>
      <c r="AE197" s="438"/>
      <c r="AF197" s="391">
        <v>60</v>
      </c>
      <c r="AG197" s="391"/>
      <c r="AH197" s="393"/>
      <c r="AI197" s="439"/>
    </row>
    <row r="198" spans="1:35" customFormat="1" ht="11.5" customHeight="1" thickBot="1" x14ac:dyDescent="0.3">
      <c r="A198" s="268"/>
      <c r="B198" s="196"/>
      <c r="C198" s="197"/>
      <c r="D198" s="196"/>
      <c r="E198" s="198"/>
      <c r="F198" s="593"/>
      <c r="G198" s="199"/>
      <c r="H198" s="198"/>
      <c r="I198" s="201"/>
      <c r="J198" s="201"/>
      <c r="K198" s="267"/>
      <c r="L198" s="201"/>
      <c r="M198" s="267"/>
      <c r="N198" s="201"/>
      <c r="O198" s="199"/>
      <c r="P198" s="198"/>
      <c r="Q198" s="201"/>
      <c r="R198" s="201"/>
      <c r="S198" s="199"/>
      <c r="T198" s="198"/>
      <c r="U198" s="201"/>
      <c r="V198" s="201"/>
      <c r="W198" s="199"/>
      <c r="X198" s="202"/>
      <c r="Y198" s="203"/>
      <c r="Z198" s="203"/>
      <c r="AA198" s="204"/>
      <c r="AB198" s="395"/>
      <c r="AC198" s="391"/>
      <c r="AD198" s="393"/>
      <c r="AE198" s="438"/>
      <c r="AF198" s="391"/>
      <c r="AG198" s="391"/>
      <c r="AH198" s="393"/>
      <c r="AI198" s="439"/>
    </row>
    <row r="199" spans="1:35" customFormat="1" ht="13" hidden="1" customHeight="1" x14ac:dyDescent="0.25">
      <c r="A199" s="567"/>
      <c r="B199" s="367"/>
      <c r="C199" s="182"/>
      <c r="D199" s="367"/>
      <c r="E199" s="183"/>
      <c r="F199" s="592"/>
      <c r="G199" s="368"/>
      <c r="H199" s="183"/>
      <c r="I199" s="366"/>
      <c r="J199" s="366"/>
      <c r="K199" s="188"/>
      <c r="L199" s="366"/>
      <c r="M199" s="188"/>
      <c r="N199" s="366"/>
      <c r="O199" s="368"/>
      <c r="P199" s="183"/>
      <c r="Q199" s="366"/>
      <c r="R199" s="366"/>
      <c r="S199" s="368"/>
      <c r="T199" s="183"/>
      <c r="U199" s="366"/>
      <c r="V199" s="366"/>
      <c r="W199" s="368"/>
      <c r="X199" s="371"/>
      <c r="Y199" s="369"/>
      <c r="Z199" s="369"/>
      <c r="AA199" s="189"/>
      <c r="AB199" s="383"/>
      <c r="AC199" s="382"/>
      <c r="AD199" s="431"/>
      <c r="AE199" s="440"/>
      <c r="AF199" s="382"/>
      <c r="AG199" s="382"/>
      <c r="AH199" s="431"/>
      <c r="AI199" s="441"/>
    </row>
    <row r="200" spans="1:35" customFormat="1" hidden="1" x14ac:dyDescent="0.25">
      <c r="A200" s="567"/>
      <c r="B200" s="367"/>
      <c r="C200" s="182"/>
      <c r="D200" s="367"/>
      <c r="E200" s="183"/>
      <c r="F200" s="592"/>
      <c r="G200" s="368"/>
      <c r="H200" s="183"/>
      <c r="I200" s="370"/>
      <c r="J200" s="366"/>
      <c r="K200" s="188"/>
      <c r="L200" s="366"/>
      <c r="M200" s="188"/>
      <c r="N200" s="366"/>
      <c r="O200" s="368"/>
      <c r="P200" s="183"/>
      <c r="Q200" s="366"/>
      <c r="R200" s="366"/>
      <c r="S200" s="368"/>
      <c r="T200" s="371"/>
      <c r="U200" s="369"/>
      <c r="V200" s="370"/>
      <c r="W200" s="193"/>
      <c r="X200" s="194"/>
      <c r="Y200" s="370"/>
      <c r="Z200" s="369"/>
      <c r="AA200" s="189"/>
      <c r="AB200" s="445"/>
      <c r="AC200" s="446"/>
      <c r="AD200" s="447"/>
      <c r="AE200" s="448"/>
      <c r="AF200" s="445"/>
      <c r="AG200" s="446"/>
      <c r="AH200" s="447"/>
      <c r="AI200" s="446"/>
    </row>
    <row r="201" spans="1:35" customFormat="1" hidden="1" x14ac:dyDescent="0.25">
      <c r="A201" s="567"/>
      <c r="B201" s="367"/>
      <c r="C201" s="182"/>
      <c r="D201" s="367"/>
      <c r="E201" s="183"/>
      <c r="F201" s="592"/>
      <c r="G201" s="368"/>
      <c r="H201" s="183"/>
      <c r="I201" s="370"/>
      <c r="J201" s="366"/>
      <c r="K201" s="188"/>
      <c r="L201" s="366"/>
      <c r="M201" s="188"/>
      <c r="N201" s="366"/>
      <c r="O201" s="368"/>
      <c r="P201" s="183"/>
      <c r="Q201" s="366"/>
      <c r="R201" s="366"/>
      <c r="S201" s="368"/>
      <c r="T201" s="371"/>
      <c r="U201" s="369"/>
      <c r="V201" s="370"/>
      <c r="W201" s="193"/>
      <c r="X201" s="194"/>
      <c r="Y201" s="370"/>
      <c r="Z201" s="369"/>
      <c r="AA201" s="189"/>
      <c r="AB201" s="449"/>
      <c r="AC201" s="450"/>
      <c r="AD201" s="450"/>
      <c r="AE201" s="451"/>
      <c r="AF201" s="449"/>
      <c r="AG201" s="452"/>
      <c r="AH201" s="450"/>
      <c r="AI201" s="452"/>
    </row>
    <row r="202" spans="1:35" customFormat="1" hidden="1" x14ac:dyDescent="0.25">
      <c r="A202" s="567"/>
      <c r="B202" s="367"/>
      <c r="C202" s="182"/>
      <c r="D202" s="367"/>
      <c r="E202" s="183"/>
      <c r="F202" s="592"/>
      <c r="G202" s="368"/>
      <c r="H202" s="183"/>
      <c r="I202" s="370"/>
      <c r="J202" s="366"/>
      <c r="K202" s="188"/>
      <c r="L202" s="366"/>
      <c r="M202" s="188"/>
      <c r="N202" s="366"/>
      <c r="O202" s="368"/>
      <c r="P202" s="183"/>
      <c r="Q202" s="366"/>
      <c r="R202" s="366"/>
      <c r="S202" s="368"/>
      <c r="T202" s="371"/>
      <c r="U202" s="369"/>
      <c r="V202" s="370"/>
      <c r="W202" s="193"/>
      <c r="X202" s="194"/>
      <c r="Y202" s="370"/>
      <c r="Z202" s="369"/>
      <c r="AA202" s="189"/>
      <c r="AB202" s="449"/>
      <c r="AC202" s="450"/>
      <c r="AD202" s="450"/>
      <c r="AE202" s="451"/>
      <c r="AF202" s="449"/>
      <c r="AG202" s="452"/>
      <c r="AH202" s="450"/>
      <c r="AI202" s="452"/>
    </row>
    <row r="203" spans="1:35" customFormat="1" hidden="1" x14ac:dyDescent="0.25">
      <c r="A203" s="567"/>
      <c r="B203" s="367"/>
      <c r="C203" s="182"/>
      <c r="D203" s="367"/>
      <c r="E203" s="183"/>
      <c r="F203" s="592"/>
      <c r="G203" s="368"/>
      <c r="H203" s="183"/>
      <c r="I203" s="370"/>
      <c r="J203" s="366"/>
      <c r="K203" s="188"/>
      <c r="L203" s="366"/>
      <c r="M203" s="188"/>
      <c r="N203" s="366"/>
      <c r="O203" s="368"/>
      <c r="P203" s="183"/>
      <c r="Q203" s="366"/>
      <c r="R203" s="366"/>
      <c r="S203" s="368"/>
      <c r="T203" s="371"/>
      <c r="U203" s="369"/>
      <c r="V203" s="370"/>
      <c r="W203" s="193"/>
      <c r="X203" s="194"/>
      <c r="Y203" s="370"/>
      <c r="Z203" s="369"/>
      <c r="AA203" s="189"/>
      <c r="AB203" s="449"/>
      <c r="AC203" s="450"/>
      <c r="AD203" s="450"/>
      <c r="AE203" s="451"/>
      <c r="AF203" s="449"/>
      <c r="AG203" s="452"/>
      <c r="AH203" s="450"/>
      <c r="AI203" s="452"/>
    </row>
    <row r="204" spans="1:35" customFormat="1" hidden="1" x14ac:dyDescent="0.25">
      <c r="A204" s="567"/>
      <c r="B204" s="367"/>
      <c r="C204" s="182"/>
      <c r="D204" s="367"/>
      <c r="E204" s="183"/>
      <c r="F204" s="592"/>
      <c r="G204" s="368"/>
      <c r="H204" s="183"/>
      <c r="I204" s="370"/>
      <c r="J204" s="366"/>
      <c r="K204" s="188"/>
      <c r="L204" s="366"/>
      <c r="M204" s="188"/>
      <c r="N204" s="366"/>
      <c r="O204" s="368"/>
      <c r="P204" s="183"/>
      <c r="Q204" s="366"/>
      <c r="R204" s="366"/>
      <c r="S204" s="368"/>
      <c r="T204" s="371"/>
      <c r="U204" s="369"/>
      <c r="V204" s="370"/>
      <c r="W204" s="193"/>
      <c r="X204" s="194"/>
      <c r="Y204" s="370"/>
      <c r="Z204" s="369"/>
      <c r="AA204" s="189"/>
      <c r="AB204" s="449"/>
      <c r="AC204" s="450"/>
      <c r="AD204" s="450"/>
      <c r="AE204" s="451"/>
      <c r="AF204" s="449"/>
      <c r="AG204" s="452"/>
      <c r="AH204" s="450"/>
      <c r="AI204" s="452"/>
    </row>
    <row r="205" spans="1:35" customFormat="1" hidden="1" x14ac:dyDescent="0.25">
      <c r="A205" s="567"/>
      <c r="B205" s="367"/>
      <c r="C205" s="182"/>
      <c r="D205" s="367"/>
      <c r="E205" s="183"/>
      <c r="F205" s="592"/>
      <c r="G205" s="368"/>
      <c r="H205" s="183"/>
      <c r="I205" s="370"/>
      <c r="J205" s="366"/>
      <c r="K205" s="188"/>
      <c r="L205" s="366"/>
      <c r="M205" s="188"/>
      <c r="N205" s="366"/>
      <c r="O205" s="368"/>
      <c r="P205" s="183"/>
      <c r="Q205" s="366"/>
      <c r="R205" s="366"/>
      <c r="S205" s="368"/>
      <c r="T205" s="371"/>
      <c r="U205" s="369"/>
      <c r="V205" s="370"/>
      <c r="W205" s="193"/>
      <c r="X205" s="194"/>
      <c r="Y205" s="370"/>
      <c r="Z205" s="369"/>
      <c r="AA205" s="189"/>
      <c r="AB205" s="449"/>
      <c r="AC205" s="450"/>
      <c r="AD205" s="450"/>
      <c r="AE205" s="451"/>
      <c r="AF205" s="449"/>
      <c r="AG205" s="452"/>
      <c r="AH205" s="450"/>
      <c r="AI205" s="452"/>
    </row>
    <row r="206" spans="1:35" customFormat="1" hidden="1" x14ac:dyDescent="0.25">
      <c r="A206" s="567"/>
      <c r="B206" s="367"/>
      <c r="C206" s="182"/>
      <c r="D206" s="367"/>
      <c r="E206" s="183"/>
      <c r="F206" s="592"/>
      <c r="G206" s="368"/>
      <c r="H206" s="183"/>
      <c r="I206" s="370"/>
      <c r="J206" s="366"/>
      <c r="K206" s="188"/>
      <c r="L206" s="366"/>
      <c r="M206" s="188"/>
      <c r="N206" s="366"/>
      <c r="O206" s="368"/>
      <c r="P206" s="183"/>
      <c r="Q206" s="366"/>
      <c r="R206" s="366"/>
      <c r="S206" s="368"/>
      <c r="T206" s="371"/>
      <c r="U206" s="369"/>
      <c r="V206" s="370"/>
      <c r="W206" s="193"/>
      <c r="X206" s="194"/>
      <c r="Y206" s="370"/>
      <c r="Z206" s="369"/>
      <c r="AA206" s="189"/>
      <c r="AB206" s="449"/>
      <c r="AC206" s="450"/>
      <c r="AD206" s="450"/>
      <c r="AE206" s="451"/>
      <c r="AF206" s="449"/>
      <c r="AG206" s="452"/>
      <c r="AH206" s="450"/>
      <c r="AI206" s="452"/>
    </row>
    <row r="207" spans="1:35" customFormat="1" hidden="1" x14ac:dyDescent="0.25">
      <c r="A207" s="567"/>
      <c r="B207" s="367"/>
      <c r="C207" s="182"/>
      <c r="D207" s="367"/>
      <c r="E207" s="183"/>
      <c r="F207" s="592"/>
      <c r="G207" s="368"/>
      <c r="H207" s="183"/>
      <c r="I207" s="370"/>
      <c r="J207" s="366"/>
      <c r="K207" s="188"/>
      <c r="L207" s="366"/>
      <c r="M207" s="188"/>
      <c r="N207" s="366"/>
      <c r="O207" s="368"/>
      <c r="P207" s="183"/>
      <c r="Q207" s="366"/>
      <c r="R207" s="366"/>
      <c r="S207" s="368"/>
      <c r="T207" s="371"/>
      <c r="U207" s="369"/>
      <c r="V207" s="370"/>
      <c r="W207" s="193"/>
      <c r="X207" s="194"/>
      <c r="Y207" s="370"/>
      <c r="Z207" s="369"/>
      <c r="AA207" s="189"/>
      <c r="AB207" s="449"/>
      <c r="AC207" s="450"/>
      <c r="AD207" s="450"/>
      <c r="AE207" s="451"/>
      <c r="AF207" s="449"/>
      <c r="AG207" s="452"/>
      <c r="AH207" s="450"/>
      <c r="AI207" s="452"/>
    </row>
    <row r="208" spans="1:35" customFormat="1" hidden="1" x14ac:dyDescent="0.25">
      <c r="A208" s="567"/>
      <c r="B208" s="367"/>
      <c r="C208" s="182"/>
      <c r="D208" s="367"/>
      <c r="E208" s="183"/>
      <c r="F208" s="592"/>
      <c r="G208" s="368"/>
      <c r="H208" s="183"/>
      <c r="I208" s="370"/>
      <c r="J208" s="366"/>
      <c r="K208" s="188"/>
      <c r="L208" s="366"/>
      <c r="M208" s="188"/>
      <c r="N208" s="366"/>
      <c r="O208" s="368"/>
      <c r="P208" s="183"/>
      <c r="Q208" s="366"/>
      <c r="R208" s="366"/>
      <c r="S208" s="368"/>
      <c r="T208" s="371"/>
      <c r="U208" s="369"/>
      <c r="V208" s="370"/>
      <c r="W208" s="193"/>
      <c r="X208" s="194"/>
      <c r="Y208" s="370"/>
      <c r="Z208" s="369"/>
      <c r="AA208" s="189"/>
      <c r="AB208" s="449"/>
      <c r="AC208" s="450"/>
      <c r="AD208" s="450"/>
      <c r="AE208" s="451"/>
      <c r="AF208" s="449"/>
      <c r="AG208" s="452"/>
      <c r="AH208" s="450"/>
      <c r="AI208" s="452"/>
    </row>
    <row r="209" spans="1:35" customFormat="1" hidden="1" x14ac:dyDescent="0.25">
      <c r="A209" s="567"/>
      <c r="B209" s="367"/>
      <c r="C209" s="182"/>
      <c r="D209" s="367"/>
      <c r="E209" s="183"/>
      <c r="F209" s="592"/>
      <c r="G209" s="368"/>
      <c r="H209" s="183"/>
      <c r="I209" s="370"/>
      <c r="J209" s="366"/>
      <c r="K209" s="188"/>
      <c r="L209" s="366"/>
      <c r="M209" s="188"/>
      <c r="N209" s="366"/>
      <c r="O209" s="368"/>
      <c r="P209" s="183"/>
      <c r="Q209" s="366"/>
      <c r="R209" s="366"/>
      <c r="S209" s="368"/>
      <c r="T209" s="371"/>
      <c r="U209" s="369"/>
      <c r="V209" s="370"/>
      <c r="W209" s="193"/>
      <c r="X209" s="194"/>
      <c r="Y209" s="370"/>
      <c r="Z209" s="369"/>
      <c r="AA209" s="189"/>
      <c r="AB209" s="449"/>
      <c r="AC209" s="450"/>
      <c r="AD209" s="450"/>
      <c r="AE209" s="451"/>
      <c r="AF209" s="449"/>
      <c r="AG209" s="452"/>
      <c r="AH209" s="450"/>
      <c r="AI209" s="452"/>
    </row>
    <row r="210" spans="1:35" customFormat="1" hidden="1" x14ac:dyDescent="0.25">
      <c r="A210" s="567"/>
      <c r="B210" s="367"/>
      <c r="C210" s="182"/>
      <c r="D210" s="367"/>
      <c r="E210" s="183"/>
      <c r="F210" s="592"/>
      <c r="G210" s="368"/>
      <c r="H210" s="183"/>
      <c r="I210" s="370"/>
      <c r="J210" s="366"/>
      <c r="K210" s="188"/>
      <c r="L210" s="366"/>
      <c r="M210" s="188"/>
      <c r="N210" s="366"/>
      <c r="O210" s="368"/>
      <c r="P210" s="183"/>
      <c r="Q210" s="366"/>
      <c r="R210" s="366"/>
      <c r="S210" s="368"/>
      <c r="T210" s="371"/>
      <c r="U210" s="369"/>
      <c r="V210" s="370"/>
      <c r="W210" s="193"/>
      <c r="X210" s="194"/>
      <c r="Y210" s="370"/>
      <c r="Z210" s="369"/>
      <c r="AA210" s="189"/>
      <c r="AB210" s="449"/>
      <c r="AC210" s="450"/>
      <c r="AD210" s="450"/>
      <c r="AE210" s="451"/>
      <c r="AF210" s="449"/>
      <c r="AG210" s="452"/>
      <c r="AH210" s="450"/>
      <c r="AI210" s="452"/>
    </row>
    <row r="211" spans="1:35" customFormat="1" hidden="1" x14ac:dyDescent="0.25">
      <c r="A211" s="567"/>
      <c r="B211" s="367"/>
      <c r="C211" s="182"/>
      <c r="D211" s="367"/>
      <c r="E211" s="183"/>
      <c r="F211" s="592"/>
      <c r="G211" s="368"/>
      <c r="H211" s="183"/>
      <c r="I211" s="370"/>
      <c r="J211" s="366"/>
      <c r="K211" s="188"/>
      <c r="L211" s="366"/>
      <c r="M211" s="188"/>
      <c r="N211" s="366"/>
      <c r="O211" s="368"/>
      <c r="P211" s="183"/>
      <c r="Q211" s="366"/>
      <c r="R211" s="366"/>
      <c r="S211" s="368"/>
      <c r="T211" s="371"/>
      <c r="U211" s="369"/>
      <c r="V211" s="370"/>
      <c r="W211" s="193"/>
      <c r="X211" s="194"/>
      <c r="Y211" s="370"/>
      <c r="Z211" s="369"/>
      <c r="AA211" s="189"/>
      <c r="AB211" s="449"/>
      <c r="AC211" s="450"/>
      <c r="AD211" s="450"/>
      <c r="AE211" s="451"/>
      <c r="AF211" s="449"/>
      <c r="AG211" s="452"/>
      <c r="AH211" s="450"/>
      <c r="AI211" s="452"/>
    </row>
    <row r="212" spans="1:35" customFormat="1" hidden="1" x14ac:dyDescent="0.25">
      <c r="A212" s="567"/>
      <c r="B212" s="367"/>
      <c r="C212" s="182"/>
      <c r="D212" s="367"/>
      <c r="E212" s="183"/>
      <c r="F212" s="592"/>
      <c r="G212" s="368"/>
      <c r="H212" s="183"/>
      <c r="I212" s="370"/>
      <c r="J212" s="366"/>
      <c r="K212" s="188"/>
      <c r="L212" s="366"/>
      <c r="M212" s="188"/>
      <c r="N212" s="366"/>
      <c r="O212" s="368"/>
      <c r="P212" s="183"/>
      <c r="Q212" s="366"/>
      <c r="R212" s="366"/>
      <c r="S212" s="368"/>
      <c r="T212" s="371"/>
      <c r="U212" s="369"/>
      <c r="V212" s="370"/>
      <c r="W212" s="193"/>
      <c r="X212" s="194"/>
      <c r="Y212" s="370"/>
      <c r="Z212" s="369"/>
      <c r="AA212" s="189"/>
      <c r="AB212" s="449"/>
      <c r="AC212" s="450"/>
      <c r="AD212" s="450"/>
      <c r="AE212" s="451"/>
      <c r="AF212" s="449"/>
      <c r="AG212" s="452"/>
      <c r="AH212" s="450"/>
      <c r="AI212" s="452"/>
    </row>
    <row r="213" spans="1:35" customFormat="1" hidden="1" x14ac:dyDescent="0.25">
      <c r="A213" s="567"/>
      <c r="B213" s="367"/>
      <c r="C213" s="182"/>
      <c r="D213" s="367"/>
      <c r="E213" s="183"/>
      <c r="F213" s="592"/>
      <c r="G213" s="368"/>
      <c r="H213" s="183"/>
      <c r="I213" s="370"/>
      <c r="J213" s="366"/>
      <c r="K213" s="188"/>
      <c r="L213" s="366"/>
      <c r="M213" s="188"/>
      <c r="N213" s="366"/>
      <c r="O213" s="368"/>
      <c r="P213" s="183"/>
      <c r="Q213" s="366"/>
      <c r="R213" s="366"/>
      <c r="S213" s="368"/>
      <c r="T213" s="371"/>
      <c r="U213" s="369"/>
      <c r="V213" s="370"/>
      <c r="W213" s="193"/>
      <c r="X213" s="194"/>
      <c r="Y213" s="370"/>
      <c r="Z213" s="369"/>
      <c r="AA213" s="189"/>
      <c r="AB213" s="449"/>
      <c r="AC213" s="450"/>
      <c r="AD213" s="450"/>
      <c r="AE213" s="451"/>
      <c r="AF213" s="449"/>
      <c r="AG213" s="452"/>
      <c r="AH213" s="450"/>
      <c r="AI213" s="452"/>
    </row>
    <row r="214" spans="1:35" customFormat="1" hidden="1" x14ac:dyDescent="0.25">
      <c r="A214" s="567"/>
      <c r="B214" s="367"/>
      <c r="C214" s="182"/>
      <c r="D214" s="367"/>
      <c r="E214" s="183"/>
      <c r="F214" s="592"/>
      <c r="G214" s="368"/>
      <c r="H214" s="183"/>
      <c r="I214" s="370"/>
      <c r="J214" s="366"/>
      <c r="K214" s="188"/>
      <c r="L214" s="366"/>
      <c r="M214" s="188"/>
      <c r="N214" s="366"/>
      <c r="O214" s="368"/>
      <c r="P214" s="183"/>
      <c r="Q214" s="366"/>
      <c r="R214" s="366"/>
      <c r="S214" s="368"/>
      <c r="T214" s="371"/>
      <c r="U214" s="369"/>
      <c r="V214" s="370"/>
      <c r="W214" s="193"/>
      <c r="X214" s="194"/>
      <c r="Y214" s="370"/>
      <c r="Z214" s="369"/>
      <c r="AA214" s="189"/>
      <c r="AB214" s="449"/>
      <c r="AC214" s="450"/>
      <c r="AD214" s="450"/>
      <c r="AE214" s="451"/>
      <c r="AF214" s="449"/>
      <c r="AG214" s="452"/>
      <c r="AH214" s="450"/>
      <c r="AI214" s="452"/>
    </row>
    <row r="215" spans="1:35" customFormat="1" hidden="1" x14ac:dyDescent="0.25">
      <c r="A215" s="567"/>
      <c r="B215" s="367"/>
      <c r="C215" s="182"/>
      <c r="D215" s="367"/>
      <c r="E215" s="183"/>
      <c r="F215" s="592"/>
      <c r="G215" s="368"/>
      <c r="H215" s="183"/>
      <c r="I215" s="370"/>
      <c r="J215" s="366"/>
      <c r="K215" s="188"/>
      <c r="L215" s="366"/>
      <c r="M215" s="188"/>
      <c r="N215" s="366"/>
      <c r="O215" s="368"/>
      <c r="P215" s="183"/>
      <c r="Q215" s="366"/>
      <c r="R215" s="366"/>
      <c r="S215" s="368"/>
      <c r="T215" s="371"/>
      <c r="U215" s="369"/>
      <c r="V215" s="370"/>
      <c r="W215" s="193"/>
      <c r="X215" s="194"/>
      <c r="Y215" s="370"/>
      <c r="Z215" s="369"/>
      <c r="AA215" s="189"/>
      <c r="AB215" s="449"/>
      <c r="AC215" s="450"/>
      <c r="AD215" s="450"/>
      <c r="AE215" s="451"/>
      <c r="AF215" s="449"/>
      <c r="AG215" s="452"/>
      <c r="AH215" s="450"/>
      <c r="AI215" s="452"/>
    </row>
    <row r="216" spans="1:35" customFormat="1" ht="13" hidden="1" thickBot="1" x14ac:dyDescent="0.3">
      <c r="A216" s="569"/>
      <c r="B216" s="59"/>
      <c r="C216" s="70"/>
      <c r="D216" s="59"/>
      <c r="E216" s="140"/>
      <c r="F216" s="586"/>
      <c r="G216" s="86"/>
      <c r="H216" s="140"/>
      <c r="I216" s="58"/>
      <c r="J216" s="58"/>
      <c r="K216" s="58"/>
      <c r="L216" s="58"/>
      <c r="M216" s="58"/>
      <c r="N216" s="58"/>
      <c r="O216" s="86"/>
      <c r="P216" s="140"/>
      <c r="Q216" s="58"/>
      <c r="R216" s="58"/>
      <c r="S216" s="86"/>
      <c r="T216" s="140"/>
      <c r="U216" s="100"/>
      <c r="V216" s="58"/>
      <c r="W216" s="269"/>
      <c r="X216" s="139"/>
      <c r="Y216" s="270"/>
      <c r="Z216" s="100"/>
      <c r="AA216" s="107"/>
      <c r="AB216" s="441"/>
      <c r="AC216" s="431"/>
      <c r="AD216" s="442"/>
      <c r="AE216" s="443"/>
      <c r="AF216" s="441"/>
      <c r="AG216" s="444"/>
      <c r="AH216" s="431"/>
      <c r="AI216" s="431"/>
    </row>
    <row r="217" spans="1:35" customFormat="1" ht="13" customHeight="1" thickTop="1" thickBot="1" x14ac:dyDescent="0.3">
      <c r="A217" s="144"/>
      <c r="B217" s="145"/>
      <c r="C217" s="259" t="s">
        <v>359</v>
      </c>
      <c r="D217" s="122" t="s">
        <v>360</v>
      </c>
      <c r="E217" s="147"/>
      <c r="F217" s="282"/>
      <c r="G217" s="126"/>
      <c r="H217" s="147"/>
      <c r="I217" s="125"/>
      <c r="J217" s="125"/>
      <c r="K217" s="125"/>
      <c r="L217" s="125"/>
      <c r="M217" s="125"/>
      <c r="N217" s="125"/>
      <c r="O217" s="126"/>
      <c r="P217" s="147"/>
      <c r="Q217" s="125"/>
      <c r="R217" s="125"/>
      <c r="S217" s="126"/>
      <c r="T217" s="147"/>
      <c r="U217" s="125"/>
      <c r="V217" s="125"/>
      <c r="W217" s="126"/>
      <c r="X217" s="260"/>
      <c r="Y217" s="40"/>
      <c r="Z217" s="40"/>
      <c r="AA217" s="272"/>
      <c r="AB217" s="147"/>
      <c r="AC217" s="125"/>
      <c r="AD217" s="125"/>
      <c r="AE217" s="126"/>
      <c r="AF217" s="260"/>
      <c r="AG217" s="40"/>
      <c r="AH217" s="40"/>
      <c r="AI217" s="40"/>
    </row>
    <row r="218" spans="1:35" customFormat="1" ht="13" customHeight="1" thickTop="1" thickBot="1" x14ac:dyDescent="0.3">
      <c r="A218" s="273" t="s">
        <v>133</v>
      </c>
      <c r="B218" s="274"/>
      <c r="C218" s="275"/>
      <c r="D218" s="276"/>
      <c r="E218" s="277">
        <f>SUM(E183:E217)</f>
        <v>810</v>
      </c>
      <c r="F218" s="599"/>
      <c r="G218" s="278"/>
      <c r="H218" s="277">
        <f t="shared" ref="H218:O218" si="10">SUM(H183:H217)</f>
        <v>300</v>
      </c>
      <c r="I218" s="279">
        <f t="shared" si="10"/>
        <v>0</v>
      </c>
      <c r="J218" s="279">
        <f t="shared" si="10"/>
        <v>390</v>
      </c>
      <c r="K218" s="279">
        <f t="shared" si="10"/>
        <v>0</v>
      </c>
      <c r="L218" s="279">
        <f t="shared" si="10"/>
        <v>0</v>
      </c>
      <c r="M218" s="279">
        <f t="shared" si="10"/>
        <v>0</v>
      </c>
      <c r="N218" s="279">
        <f t="shared" si="10"/>
        <v>0</v>
      </c>
      <c r="O218" s="278">
        <f t="shared" si="10"/>
        <v>120</v>
      </c>
      <c r="P218" s="816">
        <f>SUM(P183:P217,Q183:Q217)</f>
        <v>0</v>
      </c>
      <c r="Q218" s="817"/>
      <c r="R218" s="818">
        <f>SUM(R183:R217,S183:S217)</f>
        <v>0</v>
      </c>
      <c r="S218" s="819"/>
      <c r="T218" s="820">
        <f>SUM(T183:T217,U183:U217)</f>
        <v>0</v>
      </c>
      <c r="U218" s="820"/>
      <c r="V218" s="821">
        <f>SUM(V183:V217,W183:W217)</f>
        <v>0</v>
      </c>
      <c r="W218" s="821"/>
      <c r="X218" s="822">
        <f>SUM(X183:X217,Y183:Y217)</f>
        <v>0</v>
      </c>
      <c r="Y218" s="822"/>
      <c r="Z218" s="823">
        <f>SUM(Z183:Z217,AA183:AA217)</f>
        <v>0</v>
      </c>
      <c r="AA218" s="823"/>
      <c r="AB218" s="820">
        <f>SUM(AB183:AB217,AC183:AC217)</f>
        <v>210</v>
      </c>
      <c r="AC218" s="820"/>
      <c r="AD218" s="821">
        <f>SUM(AD183:AD217,AE183:AE217)</f>
        <v>210</v>
      </c>
      <c r="AE218" s="821"/>
      <c r="AF218" s="822">
        <f>SUM(AF183:AF217,AG183:AG217)</f>
        <v>240</v>
      </c>
      <c r="AG218" s="822"/>
      <c r="AH218" s="823">
        <f>SUM(AH183:AH217,AI183:AI217)</f>
        <v>150</v>
      </c>
      <c r="AI218" s="823"/>
    </row>
    <row r="219" spans="1:35" s="230" customFormat="1" ht="13" customHeight="1" thickTop="1" thickBot="1" x14ac:dyDescent="0.25">
      <c r="A219" s="266" t="s">
        <v>134</v>
      </c>
      <c r="B219" s="122"/>
      <c r="C219" s="259"/>
      <c r="D219" s="122"/>
      <c r="E219" s="147"/>
      <c r="F219" s="282"/>
      <c r="G219" s="126">
        <f>SUM(G183:G217)</f>
        <v>70</v>
      </c>
      <c r="H219" s="147"/>
      <c r="I219" s="125"/>
      <c r="J219" s="125"/>
      <c r="K219" s="125"/>
      <c r="L219" s="125"/>
      <c r="M219" s="125"/>
      <c r="N219" s="125"/>
      <c r="O219" s="126"/>
      <c r="P219" s="816">
        <v>0</v>
      </c>
      <c r="Q219" s="817"/>
      <c r="R219" s="818">
        <v>0</v>
      </c>
      <c r="S219" s="819"/>
      <c r="T219" s="820">
        <v>0</v>
      </c>
      <c r="U219" s="820"/>
      <c r="V219" s="821">
        <v>0</v>
      </c>
      <c r="W219" s="821"/>
      <c r="X219" s="822">
        <v>0</v>
      </c>
      <c r="Y219" s="822"/>
      <c r="Z219" s="823">
        <v>0</v>
      </c>
      <c r="AA219" s="823"/>
      <c r="AB219" s="820">
        <f>SUM(G183:G186)</f>
        <v>18</v>
      </c>
      <c r="AC219" s="820"/>
      <c r="AD219" s="821">
        <f>SUM(5,G188:G189,4)</f>
        <v>17</v>
      </c>
      <c r="AE219" s="821"/>
      <c r="AF219" s="822">
        <f>SUM(2,G190:G192,4)</f>
        <v>20</v>
      </c>
      <c r="AG219" s="822"/>
      <c r="AH219" s="823">
        <f>SUM(G193:G196)</f>
        <v>15</v>
      </c>
      <c r="AI219" s="823"/>
    </row>
    <row r="220" spans="1:35" s="230" customFormat="1" ht="13" customHeight="1" thickTop="1" thickBot="1" x14ac:dyDescent="0.25">
      <c r="A220" s="280" t="s">
        <v>80</v>
      </c>
      <c r="B220" s="122"/>
      <c r="C220" s="281">
        <v>6</v>
      </c>
      <c r="D220" s="122">
        <v>2</v>
      </c>
      <c r="E220" s="564"/>
      <c r="F220" s="282"/>
      <c r="G220" s="126"/>
      <c r="H220" s="282"/>
      <c r="I220" s="125"/>
      <c r="J220" s="282"/>
      <c r="K220" s="125"/>
      <c r="L220" s="282"/>
      <c r="M220" s="125"/>
      <c r="N220" s="282"/>
      <c r="O220" s="126"/>
      <c r="P220" s="816"/>
      <c r="Q220" s="817"/>
      <c r="R220" s="818"/>
      <c r="S220" s="819"/>
      <c r="T220" s="820"/>
      <c r="U220" s="820"/>
      <c r="V220" s="821"/>
      <c r="W220" s="821"/>
      <c r="X220" s="822"/>
      <c r="Y220" s="822"/>
      <c r="Z220" s="839"/>
      <c r="AA220" s="839"/>
      <c r="AB220" s="820">
        <v>3</v>
      </c>
      <c r="AC220" s="820"/>
      <c r="AD220" s="821">
        <v>1</v>
      </c>
      <c r="AE220" s="821"/>
      <c r="AF220" s="822">
        <v>3</v>
      </c>
      <c r="AG220" s="822"/>
      <c r="AH220" s="839">
        <v>1</v>
      </c>
      <c r="AI220" s="839"/>
    </row>
    <row r="221" spans="1:35" s="230" customFormat="1" ht="13" customHeight="1" thickTop="1" thickBot="1" x14ac:dyDescent="0.25">
      <c r="A221" s="280"/>
      <c r="B221" s="122"/>
      <c r="C221" s="281"/>
      <c r="D221" s="122"/>
      <c r="E221" s="564"/>
      <c r="F221" s="282"/>
      <c r="G221" s="464"/>
      <c r="H221" s="282"/>
      <c r="I221" s="125"/>
      <c r="J221" s="282"/>
      <c r="K221" s="125"/>
      <c r="L221" s="282"/>
      <c r="M221" s="125"/>
      <c r="N221" s="282"/>
      <c r="O221" s="464"/>
      <c r="P221" s="282"/>
      <c r="Q221" s="468"/>
      <c r="R221" s="282"/>
      <c r="S221" s="470"/>
      <c r="T221" s="467"/>
      <c r="U221" s="468"/>
      <c r="V221" s="469"/>
      <c r="W221" s="470"/>
      <c r="X221" s="482"/>
      <c r="Y221" s="465"/>
      <c r="Z221" s="483"/>
      <c r="AA221" s="465"/>
      <c r="AB221" s="282"/>
      <c r="AC221" s="468"/>
      <c r="AD221" s="469"/>
      <c r="AE221" s="470"/>
      <c r="AF221" s="482"/>
      <c r="AG221" s="465"/>
      <c r="AH221" s="483"/>
      <c r="AI221" s="465"/>
    </row>
    <row r="222" spans="1:35" s="230" customFormat="1" ht="18.75" customHeight="1" thickTop="1" thickBot="1" x14ac:dyDescent="0.25">
      <c r="A222" s="832" t="s">
        <v>204</v>
      </c>
      <c r="B222" s="833"/>
      <c r="C222" s="833"/>
      <c r="D222" s="833"/>
      <c r="E222" s="833"/>
      <c r="F222" s="833"/>
      <c r="G222" s="833"/>
      <c r="H222" s="833"/>
      <c r="I222" s="833"/>
      <c r="J222" s="833"/>
      <c r="K222" s="833"/>
      <c r="L222" s="833"/>
      <c r="M222" s="833"/>
      <c r="N222" s="833"/>
      <c r="O222" s="833"/>
      <c r="P222" s="833"/>
      <c r="Q222" s="833"/>
      <c r="R222" s="833"/>
      <c r="S222" s="833"/>
      <c r="T222" s="833"/>
      <c r="U222" s="833"/>
      <c r="V222" s="833"/>
      <c r="W222" s="833"/>
      <c r="X222" s="833"/>
      <c r="Y222" s="833"/>
      <c r="Z222" s="833"/>
      <c r="AA222" s="833"/>
      <c r="AB222" s="833"/>
      <c r="AC222" s="833"/>
      <c r="AD222" s="833"/>
      <c r="AE222" s="833"/>
      <c r="AF222" s="833"/>
      <c r="AG222" s="833"/>
      <c r="AH222" s="833"/>
      <c r="AI222" s="834"/>
    </row>
    <row r="223" spans="1:35" s="230" customFormat="1" ht="24" customHeight="1" thickTop="1" thickBot="1" x14ac:dyDescent="0.25">
      <c r="A223" s="631" t="s">
        <v>231</v>
      </c>
      <c r="B223" s="484"/>
      <c r="C223" s="485"/>
      <c r="D223" s="486"/>
      <c r="E223" s="638">
        <f>SUM(E81)</f>
        <v>2595</v>
      </c>
      <c r="F223" s="487"/>
      <c r="G223" s="486"/>
      <c r="H223" s="487">
        <f t="shared" ref="H223:O223" si="11">SUM(H81)</f>
        <v>1245</v>
      </c>
      <c r="I223" s="687">
        <f t="shared" si="11"/>
        <v>210</v>
      </c>
      <c r="J223" s="487">
        <f t="shared" si="11"/>
        <v>810</v>
      </c>
      <c r="K223" s="687">
        <f t="shared" si="11"/>
        <v>0</v>
      </c>
      <c r="L223" s="487">
        <f t="shared" si="11"/>
        <v>0</v>
      </c>
      <c r="M223" s="687">
        <f t="shared" si="11"/>
        <v>0</v>
      </c>
      <c r="N223" s="487">
        <f t="shared" si="11"/>
        <v>120</v>
      </c>
      <c r="O223" s="486">
        <f t="shared" si="11"/>
        <v>210</v>
      </c>
      <c r="P223" s="837">
        <f>SUM(P81:Q81)</f>
        <v>375</v>
      </c>
      <c r="Q223" s="837"/>
      <c r="R223" s="838">
        <f>SUM(R81:S81)</f>
        <v>375</v>
      </c>
      <c r="S223" s="838"/>
      <c r="T223" s="837">
        <f>SUM(T81:U81)</f>
        <v>395</v>
      </c>
      <c r="U223" s="837"/>
      <c r="V223" s="838">
        <f>SUM(V81:W81)</f>
        <v>370</v>
      </c>
      <c r="W223" s="838"/>
      <c r="X223" s="837">
        <f>SUM(X81:Y81)</f>
        <v>435</v>
      </c>
      <c r="Y223" s="837"/>
      <c r="Z223" s="836">
        <f>SUM(Z81:AA81)</f>
        <v>405</v>
      </c>
      <c r="AA223" s="836"/>
      <c r="AB223" s="837">
        <f>SUM(AB81:AC81)</f>
        <v>90</v>
      </c>
      <c r="AC223" s="837"/>
      <c r="AD223" s="838">
        <f>SUM(AD81:AE81)</f>
        <v>60</v>
      </c>
      <c r="AE223" s="838"/>
      <c r="AF223" s="837">
        <f>SUM(AF81:AG81)</f>
        <v>60</v>
      </c>
      <c r="AG223" s="837"/>
      <c r="AH223" s="836">
        <f>SUM(AH81:AI81)</f>
        <v>30</v>
      </c>
      <c r="AI223" s="836"/>
    </row>
    <row r="224" spans="1:35" s="230" customFormat="1" ht="24" customHeight="1" thickTop="1" thickBot="1" x14ac:dyDescent="0.25">
      <c r="A224" s="631" t="s">
        <v>232</v>
      </c>
      <c r="B224" s="484"/>
      <c r="C224" s="485"/>
      <c r="D224" s="486"/>
      <c r="E224" s="638"/>
      <c r="F224" s="487"/>
      <c r="G224" s="486">
        <f>SUM(G82)</f>
        <v>234</v>
      </c>
      <c r="H224" s="487"/>
      <c r="I224" s="687"/>
      <c r="J224" s="487"/>
      <c r="K224" s="687"/>
      <c r="L224" s="487"/>
      <c r="M224" s="687"/>
      <c r="N224" s="487"/>
      <c r="O224" s="486"/>
      <c r="P224" s="837">
        <f>SUM(P82:Q82)</f>
        <v>34</v>
      </c>
      <c r="Q224" s="837"/>
      <c r="R224" s="838">
        <f>SUM(R82)</f>
        <v>32</v>
      </c>
      <c r="S224" s="838"/>
      <c r="T224" s="837">
        <f>SUM(T82)</f>
        <v>34</v>
      </c>
      <c r="U224" s="837"/>
      <c r="V224" s="838">
        <f>SUM(V82)</f>
        <v>32</v>
      </c>
      <c r="W224" s="838"/>
      <c r="X224" s="837">
        <f>SUM(X82)</f>
        <v>39</v>
      </c>
      <c r="Y224" s="837"/>
      <c r="Z224" s="836">
        <f>SUM(Z82)</f>
        <v>33</v>
      </c>
      <c r="AA224" s="836"/>
      <c r="AB224" s="837">
        <f>SUM(AB82)</f>
        <v>11</v>
      </c>
      <c r="AC224" s="837"/>
      <c r="AD224" s="838">
        <f>SUM(AD82:AE82)</f>
        <v>8</v>
      </c>
      <c r="AE224" s="838"/>
      <c r="AF224" s="837">
        <f>SUM(AF82:AG82)</f>
        <v>8</v>
      </c>
      <c r="AG224" s="837"/>
      <c r="AH224" s="836">
        <f>SUM(AH82:AI82)</f>
        <v>5</v>
      </c>
      <c r="AI224" s="836"/>
    </row>
    <row r="225" spans="1:35" s="230" customFormat="1" ht="13" customHeight="1" thickTop="1" thickBot="1" x14ac:dyDescent="0.25">
      <c r="A225" s="632" t="s">
        <v>212</v>
      </c>
      <c r="B225" s="496"/>
      <c r="C225" s="497"/>
      <c r="D225" s="498"/>
      <c r="E225" s="639">
        <f>SUM(E128)</f>
        <v>810</v>
      </c>
      <c r="F225" s="499"/>
      <c r="G225" s="498"/>
      <c r="H225" s="499">
        <f t="shared" ref="H225:P225" si="12">SUM(H128)</f>
        <v>210</v>
      </c>
      <c r="I225" s="688">
        <f t="shared" si="12"/>
        <v>90</v>
      </c>
      <c r="J225" s="499">
        <f t="shared" si="12"/>
        <v>390</v>
      </c>
      <c r="K225" s="688">
        <f t="shared" si="12"/>
        <v>0</v>
      </c>
      <c r="L225" s="499">
        <f t="shared" si="12"/>
        <v>0</v>
      </c>
      <c r="M225" s="688">
        <f t="shared" si="12"/>
        <v>0</v>
      </c>
      <c r="N225" s="499">
        <f t="shared" si="12"/>
        <v>0</v>
      </c>
      <c r="O225" s="498">
        <f t="shared" si="12"/>
        <v>120</v>
      </c>
      <c r="P225" s="826">
        <f t="shared" si="12"/>
        <v>0</v>
      </c>
      <c r="Q225" s="826"/>
      <c r="R225" s="827">
        <f>SUM(R128)</f>
        <v>0</v>
      </c>
      <c r="S225" s="827"/>
      <c r="T225" s="826">
        <f>SUM(T128)</f>
        <v>0</v>
      </c>
      <c r="U225" s="826"/>
      <c r="V225" s="827">
        <f>SUM(V128)</f>
        <v>0</v>
      </c>
      <c r="W225" s="827"/>
      <c r="X225" s="826">
        <f>SUM(X128)</f>
        <v>0</v>
      </c>
      <c r="Y225" s="826"/>
      <c r="Z225" s="828">
        <f>SUM(Z128)</f>
        <v>0</v>
      </c>
      <c r="AA225" s="828"/>
      <c r="AB225" s="826">
        <f>SUM(AB128)</f>
        <v>210</v>
      </c>
      <c r="AC225" s="826"/>
      <c r="AD225" s="827">
        <f>SUM(AD128)</f>
        <v>240</v>
      </c>
      <c r="AE225" s="827"/>
      <c r="AF225" s="826">
        <f>SUM(AF128)</f>
        <v>210</v>
      </c>
      <c r="AG225" s="826"/>
      <c r="AH225" s="828">
        <f>SUM(AH128)</f>
        <v>150</v>
      </c>
      <c r="AI225" s="828"/>
    </row>
    <row r="226" spans="1:35" s="230" customFormat="1" ht="13" customHeight="1" thickTop="1" thickBot="1" x14ac:dyDescent="0.25">
      <c r="A226" s="633" t="s">
        <v>213</v>
      </c>
      <c r="B226" s="496"/>
      <c r="C226" s="497"/>
      <c r="D226" s="498"/>
      <c r="E226" s="639"/>
      <c r="F226" s="499"/>
      <c r="G226" s="498">
        <f>SUM(G129)</f>
        <v>70</v>
      </c>
      <c r="H226" s="499"/>
      <c r="I226" s="688"/>
      <c r="J226" s="499"/>
      <c r="K226" s="688"/>
      <c r="L226" s="499"/>
      <c r="M226" s="688"/>
      <c r="N226" s="499"/>
      <c r="O226" s="498"/>
      <c r="P226" s="826">
        <f>SUM(P129)</f>
        <v>0</v>
      </c>
      <c r="Q226" s="826"/>
      <c r="R226" s="827">
        <f>SUM(R129)</f>
        <v>0</v>
      </c>
      <c r="S226" s="827"/>
      <c r="T226" s="826">
        <f>SUM(T129)</f>
        <v>0</v>
      </c>
      <c r="U226" s="826"/>
      <c r="V226" s="827">
        <f>SUM(V129)</f>
        <v>0</v>
      </c>
      <c r="W226" s="827"/>
      <c r="X226" s="826">
        <f>SUM(X129)</f>
        <v>0</v>
      </c>
      <c r="Y226" s="826"/>
      <c r="Z226" s="828">
        <f>SUM(Z129)</f>
        <v>0</v>
      </c>
      <c r="AA226" s="828"/>
      <c r="AB226" s="826">
        <f>SUM(AB129)</f>
        <v>19</v>
      </c>
      <c r="AC226" s="826"/>
      <c r="AD226" s="827">
        <f>SUM(AD129)</f>
        <v>18</v>
      </c>
      <c r="AE226" s="827"/>
      <c r="AF226" s="826">
        <f>SUM(AF129)</f>
        <v>17</v>
      </c>
      <c r="AG226" s="826"/>
      <c r="AH226" s="828">
        <f>SUM(AH129)</f>
        <v>16</v>
      </c>
      <c r="AI226" s="828"/>
    </row>
    <row r="227" spans="1:35" s="230" customFormat="1" ht="13" customHeight="1" thickTop="1" thickBot="1" x14ac:dyDescent="0.25">
      <c r="A227" s="634" t="s">
        <v>214</v>
      </c>
      <c r="B227" s="500"/>
      <c r="C227" s="501"/>
      <c r="D227" s="502"/>
      <c r="E227" s="640">
        <f>SUM(E177)</f>
        <v>810</v>
      </c>
      <c r="F227" s="503"/>
      <c r="G227" s="502"/>
      <c r="H227" s="503">
        <f t="shared" ref="H227:P227" si="13">SUM(H177)</f>
        <v>285</v>
      </c>
      <c r="I227" s="689">
        <f t="shared" si="13"/>
        <v>60</v>
      </c>
      <c r="J227" s="503">
        <f t="shared" si="13"/>
        <v>345</v>
      </c>
      <c r="K227" s="689">
        <f t="shared" si="13"/>
        <v>0</v>
      </c>
      <c r="L227" s="503">
        <f t="shared" si="13"/>
        <v>0</v>
      </c>
      <c r="M227" s="689">
        <f t="shared" si="13"/>
        <v>0</v>
      </c>
      <c r="N227" s="503">
        <f t="shared" si="13"/>
        <v>0</v>
      </c>
      <c r="O227" s="502">
        <f t="shared" si="13"/>
        <v>120</v>
      </c>
      <c r="P227" s="931">
        <f t="shared" si="13"/>
        <v>0</v>
      </c>
      <c r="Q227" s="830"/>
      <c r="R227" s="829">
        <f>SUM(R177)</f>
        <v>0</v>
      </c>
      <c r="S227" s="944"/>
      <c r="T227" s="931">
        <f>SUM(T177)</f>
        <v>0</v>
      </c>
      <c r="U227" s="830"/>
      <c r="V227" s="829">
        <f>SUM(V177)</f>
        <v>0</v>
      </c>
      <c r="W227" s="944"/>
      <c r="X227" s="931">
        <f>SUM(X177)</f>
        <v>0</v>
      </c>
      <c r="Y227" s="830"/>
      <c r="Z227" s="829">
        <f>SUM(Z177)</f>
        <v>0</v>
      </c>
      <c r="AA227" s="944"/>
      <c r="AB227" s="931">
        <f>SUM(AB177)</f>
        <v>210</v>
      </c>
      <c r="AC227" s="830"/>
      <c r="AD227" s="829">
        <f>SUM(AD177)</f>
        <v>225</v>
      </c>
      <c r="AE227" s="944"/>
      <c r="AF227" s="931">
        <f>SUM(AF177)</f>
        <v>210</v>
      </c>
      <c r="AG227" s="830"/>
      <c r="AH227" s="829">
        <f>SUM(AH177)</f>
        <v>165</v>
      </c>
      <c r="AI227" s="830"/>
    </row>
    <row r="228" spans="1:35" s="230" customFormat="1" ht="13" customHeight="1" thickTop="1" thickBot="1" x14ac:dyDescent="0.25">
      <c r="A228" s="635" t="s">
        <v>215</v>
      </c>
      <c r="B228" s="500"/>
      <c r="C228" s="501"/>
      <c r="D228" s="502"/>
      <c r="E228" s="640"/>
      <c r="F228" s="503"/>
      <c r="G228" s="502">
        <f>SUM(G178)</f>
        <v>70</v>
      </c>
      <c r="H228" s="503"/>
      <c r="I228" s="689"/>
      <c r="J228" s="503"/>
      <c r="K228" s="689"/>
      <c r="L228" s="503"/>
      <c r="M228" s="689"/>
      <c r="N228" s="503"/>
      <c r="O228" s="502"/>
      <c r="P228" s="931">
        <f>SUM(P178)</f>
        <v>0</v>
      </c>
      <c r="Q228" s="830"/>
      <c r="R228" s="829">
        <f>SUM(R178)</f>
        <v>0</v>
      </c>
      <c r="S228" s="944"/>
      <c r="T228" s="931">
        <f>SUM(T178)</f>
        <v>0</v>
      </c>
      <c r="U228" s="830"/>
      <c r="V228" s="829">
        <f>SUM(V178)</f>
        <v>0</v>
      </c>
      <c r="W228" s="944"/>
      <c r="X228" s="931">
        <f>SUM(X178)</f>
        <v>0</v>
      </c>
      <c r="Y228" s="830"/>
      <c r="Z228" s="829">
        <f>SUM(Z178)</f>
        <v>0</v>
      </c>
      <c r="AA228" s="944"/>
      <c r="AB228" s="931">
        <f>SUM(AB178)</f>
        <v>19</v>
      </c>
      <c r="AC228" s="830"/>
      <c r="AD228" s="829">
        <f>SUM(AD178)</f>
        <v>18</v>
      </c>
      <c r="AE228" s="944"/>
      <c r="AF228" s="931">
        <f>SUM(AF178)</f>
        <v>16</v>
      </c>
      <c r="AG228" s="830"/>
      <c r="AH228" s="829">
        <f>SUM(AH178)</f>
        <v>17</v>
      </c>
      <c r="AI228" s="830"/>
    </row>
    <row r="229" spans="1:35" s="230" customFormat="1" ht="13" customHeight="1" thickTop="1" thickBot="1" x14ac:dyDescent="0.25">
      <c r="A229" s="636" t="s">
        <v>216</v>
      </c>
      <c r="B229" s="478"/>
      <c r="C229" s="479"/>
      <c r="D229" s="480"/>
      <c r="E229" s="641">
        <f>SUM(E218)</f>
        <v>810</v>
      </c>
      <c r="F229" s="481"/>
      <c r="G229" s="480"/>
      <c r="H229" s="481">
        <f t="shared" ref="H229:P229" si="14">SUM(H218)</f>
        <v>300</v>
      </c>
      <c r="I229" s="690">
        <f t="shared" si="14"/>
        <v>0</v>
      </c>
      <c r="J229" s="481">
        <f t="shared" si="14"/>
        <v>390</v>
      </c>
      <c r="K229" s="690">
        <f t="shared" si="14"/>
        <v>0</v>
      </c>
      <c r="L229" s="481">
        <f t="shared" si="14"/>
        <v>0</v>
      </c>
      <c r="M229" s="690">
        <f t="shared" si="14"/>
        <v>0</v>
      </c>
      <c r="N229" s="481">
        <f t="shared" si="14"/>
        <v>0</v>
      </c>
      <c r="O229" s="480">
        <f t="shared" si="14"/>
        <v>120</v>
      </c>
      <c r="P229" s="842">
        <f t="shared" si="14"/>
        <v>0</v>
      </c>
      <c r="Q229" s="843"/>
      <c r="R229" s="840">
        <f>SUM(R218)</f>
        <v>0</v>
      </c>
      <c r="S229" s="841"/>
      <c r="T229" s="842">
        <f>SUM(T218)</f>
        <v>0</v>
      </c>
      <c r="U229" s="843"/>
      <c r="V229" s="840">
        <f>SUM(V218)</f>
        <v>0</v>
      </c>
      <c r="W229" s="841"/>
      <c r="X229" s="842">
        <f>SUM(X218)</f>
        <v>0</v>
      </c>
      <c r="Y229" s="843"/>
      <c r="Z229" s="840">
        <f>SUM(Z218)</f>
        <v>0</v>
      </c>
      <c r="AA229" s="841"/>
      <c r="AB229" s="842">
        <f>SUM(AB218)</f>
        <v>210</v>
      </c>
      <c r="AC229" s="843"/>
      <c r="AD229" s="840">
        <f>SUM(AD218)</f>
        <v>210</v>
      </c>
      <c r="AE229" s="841"/>
      <c r="AF229" s="842">
        <f>SUM(AF218)</f>
        <v>240</v>
      </c>
      <c r="AG229" s="843"/>
      <c r="AH229" s="840">
        <f>SUM(AH218)</f>
        <v>150</v>
      </c>
      <c r="AI229" s="843"/>
    </row>
    <row r="230" spans="1:35" s="230" customFormat="1" ht="13" customHeight="1" thickTop="1" thickBot="1" x14ac:dyDescent="0.25">
      <c r="A230" s="637" t="s">
        <v>217</v>
      </c>
      <c r="B230" s="478"/>
      <c r="C230" s="479"/>
      <c r="D230" s="480"/>
      <c r="E230" s="641"/>
      <c r="F230" s="481"/>
      <c r="G230" s="480">
        <f>SUM(G219)</f>
        <v>70</v>
      </c>
      <c r="H230" s="481"/>
      <c r="I230" s="690"/>
      <c r="J230" s="481"/>
      <c r="K230" s="690"/>
      <c r="L230" s="481"/>
      <c r="M230" s="690"/>
      <c r="N230" s="481"/>
      <c r="O230" s="480"/>
      <c r="P230" s="842">
        <f>SUM(P219)</f>
        <v>0</v>
      </c>
      <c r="Q230" s="843"/>
      <c r="R230" s="840">
        <f>SUM(R219)</f>
        <v>0</v>
      </c>
      <c r="S230" s="841"/>
      <c r="T230" s="842">
        <f>SUM(T219)</f>
        <v>0</v>
      </c>
      <c r="U230" s="843"/>
      <c r="V230" s="840">
        <f>SUM(V219)</f>
        <v>0</v>
      </c>
      <c r="W230" s="841"/>
      <c r="X230" s="842">
        <f>SUM(X219)</f>
        <v>0</v>
      </c>
      <c r="Y230" s="843"/>
      <c r="Z230" s="840">
        <f>SUM(Z219)</f>
        <v>0</v>
      </c>
      <c r="AA230" s="841"/>
      <c r="AB230" s="842">
        <f>SUM(AB219)</f>
        <v>18</v>
      </c>
      <c r="AC230" s="843"/>
      <c r="AD230" s="840">
        <f>SUM(AD219)</f>
        <v>17</v>
      </c>
      <c r="AE230" s="841"/>
      <c r="AF230" s="842">
        <f>SUM(AF219)</f>
        <v>20</v>
      </c>
      <c r="AG230" s="843"/>
      <c r="AH230" s="840">
        <f>SUM(AH219)</f>
        <v>15</v>
      </c>
      <c r="AI230" s="843"/>
    </row>
    <row r="231" spans="1:35" s="230" customFormat="1" ht="13" customHeight="1" thickTop="1" thickBot="1" x14ac:dyDescent="0.25">
      <c r="A231" s="691" t="s">
        <v>139</v>
      </c>
      <c r="B231" s="488"/>
      <c r="C231" s="489"/>
      <c r="D231" s="490"/>
      <c r="E231" s="642">
        <f>SUM(E28,E55,E66,E103)</f>
        <v>330</v>
      </c>
      <c r="F231" s="492"/>
      <c r="G231" s="490"/>
      <c r="H231" s="489"/>
      <c r="I231" s="491"/>
      <c r="J231" s="489"/>
      <c r="K231" s="491"/>
      <c r="L231" s="489"/>
      <c r="M231" s="491"/>
      <c r="N231" s="489"/>
      <c r="O231" s="488"/>
      <c r="P231" s="824"/>
      <c r="Q231" s="824"/>
      <c r="R231" s="831"/>
      <c r="S231" s="831"/>
      <c r="T231" s="824"/>
      <c r="U231" s="824"/>
      <c r="V231" s="831"/>
      <c r="W231" s="831"/>
      <c r="X231" s="824"/>
      <c r="Y231" s="824"/>
      <c r="Z231" s="825"/>
      <c r="AA231" s="825"/>
      <c r="AB231" s="824"/>
      <c r="AC231" s="824"/>
      <c r="AD231" s="831"/>
      <c r="AE231" s="831"/>
      <c r="AF231" s="824"/>
      <c r="AG231" s="824"/>
      <c r="AH231" s="825"/>
      <c r="AI231" s="825"/>
    </row>
    <row r="232" spans="1:35" s="230" customFormat="1" ht="13" customHeight="1" thickTop="1" thickBot="1" x14ac:dyDescent="0.25">
      <c r="A232" s="691" t="s">
        <v>140</v>
      </c>
      <c r="B232" s="488"/>
      <c r="C232" s="489"/>
      <c r="D232" s="490"/>
      <c r="E232" s="642"/>
      <c r="F232" s="492"/>
      <c r="G232" s="490">
        <f>SUM(G28,G55,G66,G103)</f>
        <v>21</v>
      </c>
      <c r="H232" s="489"/>
      <c r="I232" s="491"/>
      <c r="J232" s="489"/>
      <c r="K232" s="491"/>
      <c r="L232" s="489"/>
      <c r="M232" s="491"/>
      <c r="N232" s="489"/>
      <c r="O232" s="488"/>
      <c r="P232" s="824"/>
      <c r="Q232" s="824"/>
      <c r="R232" s="831"/>
      <c r="S232" s="831"/>
      <c r="T232" s="824"/>
      <c r="U232" s="824"/>
      <c r="V232" s="831"/>
      <c r="W232" s="831"/>
      <c r="X232" s="824"/>
      <c r="Y232" s="824"/>
      <c r="Z232" s="825"/>
      <c r="AA232" s="825"/>
      <c r="AB232" s="824"/>
      <c r="AC232" s="824"/>
      <c r="AD232" s="831"/>
      <c r="AE232" s="831"/>
      <c r="AF232" s="824"/>
      <c r="AG232" s="824"/>
      <c r="AH232" s="825"/>
      <c r="AI232" s="825"/>
    </row>
    <row r="233" spans="1:35" s="230" customFormat="1" ht="13" customHeight="1" thickTop="1" thickBot="1" x14ac:dyDescent="0.25">
      <c r="A233" s="692" t="s">
        <v>233</v>
      </c>
      <c r="B233" s="504"/>
      <c r="C233" s="505"/>
      <c r="D233" s="504"/>
      <c r="E233" s="643">
        <f>SUM(E81,E128)</f>
        <v>3405</v>
      </c>
      <c r="F233" s="506"/>
      <c r="G233" s="507"/>
      <c r="H233" s="506">
        <f t="shared" ref="H233:P233" si="15">SUM(H81,H128)</f>
        <v>1455</v>
      </c>
      <c r="I233" s="508">
        <f t="shared" si="15"/>
        <v>300</v>
      </c>
      <c r="J233" s="506">
        <f t="shared" si="15"/>
        <v>1200</v>
      </c>
      <c r="K233" s="508">
        <f t="shared" si="15"/>
        <v>0</v>
      </c>
      <c r="L233" s="506">
        <f t="shared" si="15"/>
        <v>0</v>
      </c>
      <c r="M233" s="508">
        <f t="shared" si="15"/>
        <v>0</v>
      </c>
      <c r="N233" s="506">
        <f t="shared" si="15"/>
        <v>120</v>
      </c>
      <c r="O233" s="507">
        <f t="shared" si="15"/>
        <v>330</v>
      </c>
      <c r="P233" s="933">
        <f t="shared" si="15"/>
        <v>375</v>
      </c>
      <c r="Q233" s="934"/>
      <c r="R233" s="935">
        <f>SUM(R81,R128)</f>
        <v>375</v>
      </c>
      <c r="S233" s="936"/>
      <c r="T233" s="933">
        <f>SUM(T81,T128)</f>
        <v>395</v>
      </c>
      <c r="U233" s="934"/>
      <c r="V233" s="935">
        <f>SUM(V81,V128)</f>
        <v>370</v>
      </c>
      <c r="W233" s="936"/>
      <c r="X233" s="937">
        <f>SUM(X81,X128)</f>
        <v>435</v>
      </c>
      <c r="Y233" s="926"/>
      <c r="Z233" s="925">
        <f>SUM(Z81,Z128)</f>
        <v>405</v>
      </c>
      <c r="AA233" s="938"/>
      <c r="AB233" s="933">
        <f>SUM(AB81,AB128)</f>
        <v>300</v>
      </c>
      <c r="AC233" s="934"/>
      <c r="AD233" s="935">
        <f>SUM(AD81,AD128)</f>
        <v>300</v>
      </c>
      <c r="AE233" s="936"/>
      <c r="AF233" s="937">
        <f>SUM(AF81,AF128)</f>
        <v>270</v>
      </c>
      <c r="AG233" s="926"/>
      <c r="AH233" s="925">
        <f>SUM(AH81,AH128)</f>
        <v>180</v>
      </c>
      <c r="AI233" s="926"/>
    </row>
    <row r="234" spans="1:35" s="230" customFormat="1" ht="13" customHeight="1" thickTop="1" thickBot="1" x14ac:dyDescent="0.25">
      <c r="A234" s="693" t="s">
        <v>199</v>
      </c>
      <c r="B234" s="504"/>
      <c r="C234" s="505"/>
      <c r="D234" s="504"/>
      <c r="E234" s="643"/>
      <c r="F234" s="506"/>
      <c r="G234" s="507">
        <f>SUM(G82,G129)</f>
        <v>304</v>
      </c>
      <c r="H234" s="506"/>
      <c r="I234" s="508"/>
      <c r="J234" s="506"/>
      <c r="K234" s="508"/>
      <c r="L234" s="506"/>
      <c r="M234" s="508"/>
      <c r="N234" s="506"/>
      <c r="O234" s="507"/>
      <c r="P234" s="933">
        <f>SUM(P224)</f>
        <v>34</v>
      </c>
      <c r="Q234" s="934"/>
      <c r="R234" s="935">
        <f>SUM(R224)</f>
        <v>32</v>
      </c>
      <c r="S234" s="936"/>
      <c r="T234" s="933">
        <f>SUM(T224)</f>
        <v>34</v>
      </c>
      <c r="U234" s="934"/>
      <c r="V234" s="935">
        <f>SUM(V224)</f>
        <v>32</v>
      </c>
      <c r="W234" s="936"/>
      <c r="X234" s="937">
        <f>SUM(X224)</f>
        <v>39</v>
      </c>
      <c r="Y234" s="926"/>
      <c r="Z234" s="925">
        <f>SUM(Z224)</f>
        <v>33</v>
      </c>
      <c r="AA234" s="938"/>
      <c r="AB234" s="933">
        <f>SUM(AB224,AB226)</f>
        <v>30</v>
      </c>
      <c r="AC234" s="934"/>
      <c r="AD234" s="935">
        <f>SUM(AD224,AD226)</f>
        <v>26</v>
      </c>
      <c r="AE234" s="936"/>
      <c r="AF234" s="937">
        <f>SUM(AF224,AF226)</f>
        <v>25</v>
      </c>
      <c r="AG234" s="926"/>
      <c r="AH234" s="925">
        <f>SUM(AH224,AH226)</f>
        <v>21</v>
      </c>
      <c r="AI234" s="926"/>
    </row>
    <row r="235" spans="1:35" s="230" customFormat="1" ht="13" customHeight="1" thickTop="1" thickBot="1" x14ac:dyDescent="0.25">
      <c r="A235" s="694" t="s">
        <v>235</v>
      </c>
      <c r="B235" s="509"/>
      <c r="C235" s="510"/>
      <c r="D235" s="509"/>
      <c r="E235" s="644">
        <f>SUM(E81,E177)</f>
        <v>3405</v>
      </c>
      <c r="F235" s="511"/>
      <c r="G235" s="512"/>
      <c r="H235" s="511">
        <f t="shared" ref="H235:P235" si="16">SUM(H81,H177)</f>
        <v>1530</v>
      </c>
      <c r="I235" s="513">
        <f t="shared" si="16"/>
        <v>270</v>
      </c>
      <c r="J235" s="511">
        <f t="shared" si="16"/>
        <v>1155</v>
      </c>
      <c r="K235" s="513">
        <f t="shared" si="16"/>
        <v>0</v>
      </c>
      <c r="L235" s="511">
        <f t="shared" si="16"/>
        <v>0</v>
      </c>
      <c r="M235" s="513">
        <f t="shared" si="16"/>
        <v>0</v>
      </c>
      <c r="N235" s="511">
        <f t="shared" si="16"/>
        <v>120</v>
      </c>
      <c r="O235" s="512">
        <f t="shared" si="16"/>
        <v>330</v>
      </c>
      <c r="P235" s="927">
        <f t="shared" si="16"/>
        <v>375</v>
      </c>
      <c r="Q235" s="928"/>
      <c r="R235" s="929">
        <f>SUM(R81,R177)</f>
        <v>375</v>
      </c>
      <c r="S235" s="930"/>
      <c r="T235" s="927">
        <f>SUM(T81,T177)</f>
        <v>395</v>
      </c>
      <c r="U235" s="928"/>
      <c r="V235" s="929">
        <f>SUM(V81,V177)</f>
        <v>370</v>
      </c>
      <c r="W235" s="930"/>
      <c r="X235" s="931">
        <f>SUM(X81,X177)</f>
        <v>435</v>
      </c>
      <c r="Y235" s="830"/>
      <c r="Z235" s="829">
        <f>SUM(Z81,Z177)</f>
        <v>405</v>
      </c>
      <c r="AA235" s="932"/>
      <c r="AB235" s="927">
        <f>SUM(AB81,AB177)</f>
        <v>300</v>
      </c>
      <c r="AC235" s="928"/>
      <c r="AD235" s="929">
        <f>SUM(AD81,AD177)</f>
        <v>285</v>
      </c>
      <c r="AE235" s="930"/>
      <c r="AF235" s="931">
        <f>SUM(AF81,AF177)</f>
        <v>270</v>
      </c>
      <c r="AG235" s="830"/>
      <c r="AH235" s="829">
        <f>SUM(AH81,AH177)</f>
        <v>195</v>
      </c>
      <c r="AI235" s="830"/>
    </row>
    <row r="236" spans="1:35" s="230" customFormat="1" ht="13" customHeight="1" thickTop="1" thickBot="1" x14ac:dyDescent="0.25">
      <c r="A236" s="695" t="s">
        <v>197</v>
      </c>
      <c r="B236" s="509"/>
      <c r="C236" s="510"/>
      <c r="D236" s="509"/>
      <c r="E236" s="644"/>
      <c r="F236" s="511"/>
      <c r="G236" s="512">
        <f>SUM(G82,G178)</f>
        <v>304</v>
      </c>
      <c r="H236" s="511"/>
      <c r="I236" s="513"/>
      <c r="J236" s="511"/>
      <c r="K236" s="513"/>
      <c r="L236" s="511"/>
      <c r="M236" s="513"/>
      <c r="N236" s="511"/>
      <c r="O236" s="512"/>
      <c r="P236" s="927">
        <f>SUM(P224)</f>
        <v>34</v>
      </c>
      <c r="Q236" s="928"/>
      <c r="R236" s="929">
        <f>SUM(R224)</f>
        <v>32</v>
      </c>
      <c r="S236" s="930"/>
      <c r="T236" s="927">
        <f>SUM(T224)</f>
        <v>34</v>
      </c>
      <c r="U236" s="928"/>
      <c r="V236" s="929">
        <f>SUM(V224)</f>
        <v>32</v>
      </c>
      <c r="W236" s="930"/>
      <c r="X236" s="931">
        <f>SUM(X224)</f>
        <v>39</v>
      </c>
      <c r="Y236" s="830"/>
      <c r="Z236" s="829">
        <f>SUM(Z224)</f>
        <v>33</v>
      </c>
      <c r="AA236" s="932"/>
      <c r="AB236" s="927">
        <f>SUM(AB224,AB228)</f>
        <v>30</v>
      </c>
      <c r="AC236" s="928"/>
      <c r="AD236" s="929">
        <f>SUM(AD224,AD228)</f>
        <v>26</v>
      </c>
      <c r="AE236" s="930"/>
      <c r="AF236" s="931">
        <f>SUM(AF224,AF228)</f>
        <v>24</v>
      </c>
      <c r="AG236" s="830"/>
      <c r="AH236" s="829">
        <f>SUM(AH224,AH228)</f>
        <v>22</v>
      </c>
      <c r="AI236" s="830"/>
    </row>
    <row r="237" spans="1:35" s="230" customFormat="1" ht="13" customHeight="1" thickTop="1" thickBot="1" x14ac:dyDescent="0.25">
      <c r="A237" s="696" t="s">
        <v>234</v>
      </c>
      <c r="B237" s="473"/>
      <c r="C237" s="474"/>
      <c r="D237" s="473"/>
      <c r="E237" s="645">
        <f>SUM(E81,E218)</f>
        <v>3405</v>
      </c>
      <c r="F237" s="475"/>
      <c r="G237" s="476"/>
      <c r="H237" s="475">
        <f t="shared" ref="H237:P237" si="17">SUM(H81,H218)</f>
        <v>1545</v>
      </c>
      <c r="I237" s="477">
        <f t="shared" si="17"/>
        <v>210</v>
      </c>
      <c r="J237" s="475">
        <f t="shared" si="17"/>
        <v>1200</v>
      </c>
      <c r="K237" s="477">
        <f t="shared" si="17"/>
        <v>0</v>
      </c>
      <c r="L237" s="475">
        <f t="shared" si="17"/>
        <v>0</v>
      </c>
      <c r="M237" s="477">
        <f t="shared" si="17"/>
        <v>0</v>
      </c>
      <c r="N237" s="475">
        <f t="shared" si="17"/>
        <v>120</v>
      </c>
      <c r="O237" s="476">
        <f t="shared" si="17"/>
        <v>330</v>
      </c>
      <c r="P237" s="939">
        <f t="shared" si="17"/>
        <v>375</v>
      </c>
      <c r="Q237" s="940"/>
      <c r="R237" s="941">
        <f>SUM(R81,R218)</f>
        <v>375</v>
      </c>
      <c r="S237" s="942"/>
      <c r="T237" s="939">
        <f>SUM(T81,T218)</f>
        <v>395</v>
      </c>
      <c r="U237" s="940"/>
      <c r="V237" s="941">
        <f>SUM(V81,V218)</f>
        <v>370</v>
      </c>
      <c r="W237" s="942"/>
      <c r="X237" s="842">
        <f>SUM(X81,X218)</f>
        <v>435</v>
      </c>
      <c r="Y237" s="843"/>
      <c r="Z237" s="840">
        <f>SUM(Z81,Z218)</f>
        <v>405</v>
      </c>
      <c r="AA237" s="943"/>
      <c r="AB237" s="939">
        <f>SUM(AB81,AB218)</f>
        <v>300</v>
      </c>
      <c r="AC237" s="940"/>
      <c r="AD237" s="941">
        <f>SUM(AD81,AD218)</f>
        <v>270</v>
      </c>
      <c r="AE237" s="942"/>
      <c r="AF237" s="842">
        <f>SUM(AF81,AF218)</f>
        <v>300</v>
      </c>
      <c r="AG237" s="843"/>
      <c r="AH237" s="840">
        <f>SUM(AH81,AH218)</f>
        <v>180</v>
      </c>
      <c r="AI237" s="843"/>
    </row>
    <row r="238" spans="1:35" s="230" customFormat="1" ht="13" customHeight="1" thickTop="1" thickBot="1" x14ac:dyDescent="0.25">
      <c r="A238" s="697" t="s">
        <v>198</v>
      </c>
      <c r="B238" s="473"/>
      <c r="C238" s="474"/>
      <c r="D238" s="473"/>
      <c r="E238" s="645"/>
      <c r="F238" s="475"/>
      <c r="G238" s="476">
        <f>SUM(G82,G219)</f>
        <v>304</v>
      </c>
      <c r="H238" s="475"/>
      <c r="I238" s="477"/>
      <c r="J238" s="475"/>
      <c r="K238" s="477"/>
      <c r="L238" s="475"/>
      <c r="M238" s="477"/>
      <c r="N238" s="475"/>
      <c r="O238" s="476"/>
      <c r="P238" s="939">
        <f>SUM(P224)</f>
        <v>34</v>
      </c>
      <c r="Q238" s="940"/>
      <c r="R238" s="941">
        <f>SUM(R224)</f>
        <v>32</v>
      </c>
      <c r="S238" s="942"/>
      <c r="T238" s="939">
        <f>SUM(T224)</f>
        <v>34</v>
      </c>
      <c r="U238" s="940"/>
      <c r="V238" s="941">
        <f>SUM(V224)</f>
        <v>32</v>
      </c>
      <c r="W238" s="942"/>
      <c r="X238" s="842">
        <f>SUM(X224)</f>
        <v>39</v>
      </c>
      <c r="Y238" s="843"/>
      <c r="Z238" s="840">
        <f>SUM(Z224)</f>
        <v>33</v>
      </c>
      <c r="AA238" s="943"/>
      <c r="AB238" s="939">
        <f>SUM(AB224,AB230)</f>
        <v>29</v>
      </c>
      <c r="AC238" s="940"/>
      <c r="AD238" s="941">
        <f>SUM(AD224,AD230)</f>
        <v>25</v>
      </c>
      <c r="AE238" s="942"/>
      <c r="AF238" s="842">
        <f>SUM(AF224,AF230)</f>
        <v>28</v>
      </c>
      <c r="AG238" s="843"/>
      <c r="AH238" s="840">
        <f>SUM(AH224,AH230)</f>
        <v>20</v>
      </c>
      <c r="AI238" s="843"/>
    </row>
    <row r="239" spans="1:35" s="230" customFormat="1" ht="13" customHeight="1" thickTop="1" thickBot="1" x14ac:dyDescent="0.25">
      <c r="A239" s="698" t="s">
        <v>361</v>
      </c>
      <c r="B239" s="504"/>
      <c r="C239" s="505">
        <f>SUM(C83,C130)</f>
        <v>14</v>
      </c>
      <c r="D239" s="504">
        <f>SUM(D83,D130)</f>
        <v>15</v>
      </c>
      <c r="E239" s="643"/>
      <c r="F239" s="506"/>
      <c r="G239" s="507"/>
      <c r="H239" s="506"/>
      <c r="I239" s="508"/>
      <c r="J239" s="506"/>
      <c r="K239" s="508"/>
      <c r="L239" s="506"/>
      <c r="M239" s="508"/>
      <c r="N239" s="506"/>
      <c r="O239" s="507"/>
      <c r="P239" s="933">
        <f>SUM(P83)</f>
        <v>3</v>
      </c>
      <c r="Q239" s="934"/>
      <c r="R239" s="935">
        <f>SUM(R83)</f>
        <v>4</v>
      </c>
      <c r="S239" s="936"/>
      <c r="T239" s="933">
        <f>SUM(T83)</f>
        <v>4</v>
      </c>
      <c r="U239" s="934"/>
      <c r="V239" s="935">
        <f>SUM(V83)</f>
        <v>3</v>
      </c>
      <c r="W239" s="936"/>
      <c r="X239" s="937">
        <f>SUM(X83)</f>
        <v>3</v>
      </c>
      <c r="Y239" s="926"/>
      <c r="Z239" s="925">
        <f>SUM(Z83)</f>
        <v>3</v>
      </c>
      <c r="AA239" s="938"/>
      <c r="AB239" s="933">
        <f>SUM(AB130)</f>
        <v>3</v>
      </c>
      <c r="AC239" s="934"/>
      <c r="AD239" s="935">
        <f>SUM(AD130)</f>
        <v>2</v>
      </c>
      <c r="AE239" s="936"/>
      <c r="AF239" s="937">
        <f>SUM(AF130)</f>
        <v>1</v>
      </c>
      <c r="AG239" s="926"/>
      <c r="AH239" s="925">
        <f>SUM(AH130)</f>
        <v>2</v>
      </c>
      <c r="AI239" s="926"/>
    </row>
    <row r="240" spans="1:35" s="230" customFormat="1" ht="13" customHeight="1" thickTop="1" thickBot="1" x14ac:dyDescent="0.25">
      <c r="A240" s="699" t="s">
        <v>362</v>
      </c>
      <c r="B240" s="509"/>
      <c r="C240" s="510">
        <f>SUM(C83,C179)</f>
        <v>15</v>
      </c>
      <c r="D240" s="509">
        <f>SUM(D83,D179)</f>
        <v>14</v>
      </c>
      <c r="E240" s="644"/>
      <c r="F240" s="511"/>
      <c r="G240" s="512"/>
      <c r="H240" s="511"/>
      <c r="I240" s="513"/>
      <c r="J240" s="511"/>
      <c r="K240" s="513"/>
      <c r="L240" s="511"/>
      <c r="M240" s="513"/>
      <c r="N240" s="511"/>
      <c r="O240" s="512"/>
      <c r="P240" s="927">
        <f>SUM(P83)</f>
        <v>3</v>
      </c>
      <c r="Q240" s="928"/>
      <c r="R240" s="929">
        <f>SUM(R83)</f>
        <v>4</v>
      </c>
      <c r="S240" s="930"/>
      <c r="T240" s="927">
        <f>SUM(T83)</f>
        <v>4</v>
      </c>
      <c r="U240" s="928"/>
      <c r="V240" s="929">
        <f>SUM(V83)</f>
        <v>3</v>
      </c>
      <c r="W240" s="930"/>
      <c r="X240" s="931">
        <f>SUM(X83)</f>
        <v>3</v>
      </c>
      <c r="Y240" s="830"/>
      <c r="Z240" s="829">
        <f>SUM(Z83)</f>
        <v>3</v>
      </c>
      <c r="AA240" s="932"/>
      <c r="AB240" s="927">
        <f>SUM(AB179)</f>
        <v>4</v>
      </c>
      <c r="AC240" s="928"/>
      <c r="AD240" s="929">
        <f>SUM(AD179)</f>
        <v>2</v>
      </c>
      <c r="AE240" s="930"/>
      <c r="AF240" s="931">
        <f>SUM(AF179)</f>
        <v>1</v>
      </c>
      <c r="AG240" s="830"/>
      <c r="AH240" s="829">
        <f>SUM(AH179)</f>
        <v>1</v>
      </c>
      <c r="AI240" s="830"/>
    </row>
    <row r="241" spans="1:35" customFormat="1" ht="13" customHeight="1" thickTop="1" thickBot="1" x14ac:dyDescent="0.3">
      <c r="A241" s="700" t="s">
        <v>363</v>
      </c>
      <c r="B241" s="681"/>
      <c r="C241" s="685">
        <f>SUM(C83,C220)</f>
        <v>16</v>
      </c>
      <c r="D241" s="683">
        <f>SUM(D83,D220)</f>
        <v>13</v>
      </c>
      <c r="E241" s="684"/>
      <c r="F241" s="685"/>
      <c r="G241" s="683"/>
      <c r="H241" s="682"/>
      <c r="I241" s="686"/>
      <c r="J241" s="682"/>
      <c r="K241" s="686"/>
      <c r="L241" s="682"/>
      <c r="M241" s="686"/>
      <c r="N241" s="682"/>
      <c r="O241" s="681"/>
      <c r="P241" s="945">
        <f>SUM(P83)</f>
        <v>3</v>
      </c>
      <c r="Q241" s="946"/>
      <c r="R241" s="947">
        <f>SUM(R83)</f>
        <v>4</v>
      </c>
      <c r="S241" s="948"/>
      <c r="T241" s="945">
        <f>SUM(T83)</f>
        <v>4</v>
      </c>
      <c r="U241" s="946"/>
      <c r="V241" s="947">
        <f>SUM(V83)</f>
        <v>3</v>
      </c>
      <c r="W241" s="948"/>
      <c r="X241" s="945">
        <f>SUM(X83)</f>
        <v>3</v>
      </c>
      <c r="Y241" s="946"/>
      <c r="Z241" s="947">
        <f>SUM(Z83)</f>
        <v>3</v>
      </c>
      <c r="AA241" s="949"/>
      <c r="AB241" s="945">
        <f>SUM(AB220)</f>
        <v>3</v>
      </c>
      <c r="AC241" s="946"/>
      <c r="AD241" s="947">
        <f>SUM(AD220)</f>
        <v>1</v>
      </c>
      <c r="AE241" s="948"/>
      <c r="AF241" s="945">
        <f>SUM(AF220)</f>
        <v>3</v>
      </c>
      <c r="AG241" s="946"/>
      <c r="AH241" s="947">
        <f>SUM(AH220)</f>
        <v>1</v>
      </c>
      <c r="AI241" s="946"/>
    </row>
    <row r="242" spans="1:35" customFormat="1" ht="8.25" customHeight="1" thickTop="1" x14ac:dyDescent="0.25">
      <c r="A242" s="1"/>
      <c r="B242" s="2"/>
      <c r="C242" s="2"/>
      <c r="D242" s="2"/>
      <c r="E242" s="2"/>
      <c r="F242" s="2"/>
      <c r="G242" s="2"/>
      <c r="H242" s="3"/>
      <c r="I242" s="3"/>
      <c r="J242" s="3"/>
      <c r="K242" s="3"/>
      <c r="L242" s="3"/>
      <c r="M242" s="3"/>
      <c r="N242" s="3"/>
      <c r="O242" s="3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4"/>
      <c r="AC242" s="4"/>
      <c r="AD242" s="4"/>
      <c r="AE242" s="4"/>
      <c r="AF242" s="2"/>
      <c r="AG242" s="2"/>
      <c r="AH242" s="2"/>
      <c r="AI242" s="2"/>
    </row>
    <row r="243" spans="1:35" customFormat="1" ht="13" customHeight="1" x14ac:dyDescent="0.25">
      <c r="A243" s="1" t="s">
        <v>145</v>
      </c>
      <c r="B243" s="301"/>
      <c r="C243" s="302"/>
      <c r="D243" s="302"/>
      <c r="E243" s="302"/>
      <c r="F243" s="302"/>
      <c r="G243" s="302"/>
      <c r="H243" s="302"/>
      <c r="I243" s="302"/>
      <c r="J243" s="302"/>
      <c r="K243" s="302"/>
      <c r="L243" s="302"/>
      <c r="M243" s="302"/>
      <c r="N243" s="302"/>
      <c r="O243" s="302"/>
      <c r="P243" s="302"/>
      <c r="Q243" s="302"/>
      <c r="R243" s="302"/>
      <c r="S243" s="302"/>
      <c r="T243" s="302"/>
      <c r="U243" s="302"/>
      <c r="V243" s="302"/>
      <c r="W243" s="302"/>
      <c r="X243" s="302"/>
      <c r="Y243" s="302"/>
      <c r="Z243" s="302"/>
      <c r="AA243" s="303"/>
      <c r="AB243" s="4"/>
      <c r="AC243" s="4"/>
      <c r="AD243" s="4"/>
      <c r="AE243" s="4"/>
      <c r="AF243" s="2"/>
      <c r="AG243" s="2"/>
      <c r="AH243" s="2"/>
      <c r="AI243" s="2"/>
    </row>
    <row r="244" spans="1:35" customFormat="1" ht="13" customHeight="1" x14ac:dyDescent="0.25">
      <c r="A244" s="835" t="s">
        <v>343</v>
      </c>
      <c r="B244" s="835"/>
      <c r="C244" s="835"/>
      <c r="D244" s="835"/>
      <c r="E244" s="835"/>
      <c r="F244" s="835"/>
      <c r="G244" s="835"/>
      <c r="H244" s="835"/>
      <c r="I244" s="835"/>
      <c r="J244" s="835"/>
      <c r="K244" s="835"/>
      <c r="L244" s="835"/>
      <c r="M244" s="835"/>
      <c r="N244" s="835"/>
      <c r="O244" s="835"/>
      <c r="P244" s="835"/>
      <c r="Q244" s="835"/>
      <c r="R244" s="835"/>
      <c r="S244" s="835"/>
      <c r="T244" s="835"/>
      <c r="U244" s="835"/>
      <c r="V244" s="835"/>
      <c r="W244" s="835"/>
      <c r="X244" s="835"/>
      <c r="Y244" s="835"/>
      <c r="Z244" s="835"/>
      <c r="AA244" s="835"/>
      <c r="AB244" s="4"/>
      <c r="AC244" s="4"/>
      <c r="AD244" s="4"/>
      <c r="AE244" s="4"/>
      <c r="AF244" s="2"/>
      <c r="AG244" s="2"/>
      <c r="AH244" s="2"/>
      <c r="AI244" s="2"/>
    </row>
    <row r="245" spans="1:35" customFormat="1" ht="13" customHeight="1" x14ac:dyDescent="0.25">
      <c r="A245" s="807" t="s">
        <v>375</v>
      </c>
      <c r="B245" s="807"/>
      <c r="C245" s="807"/>
      <c r="D245" s="807"/>
      <c r="E245" s="807"/>
      <c r="F245" s="807"/>
      <c r="G245" s="807"/>
      <c r="H245" s="807"/>
      <c r="I245" s="807"/>
      <c r="J245" s="807"/>
      <c r="K245" s="807"/>
      <c r="L245" s="807"/>
      <c r="M245" s="807"/>
      <c r="N245" s="807"/>
      <c r="O245" s="807"/>
      <c r="P245" s="807"/>
      <c r="Q245" s="807"/>
      <c r="R245" s="807"/>
      <c r="S245" s="807"/>
      <c r="T245" s="807"/>
      <c r="U245" s="807"/>
      <c r="V245" s="807"/>
      <c r="W245" s="807"/>
      <c r="X245" s="807"/>
      <c r="Y245" s="807"/>
      <c r="Z245" s="807"/>
      <c r="AA245" s="807"/>
      <c r="AB245" s="4"/>
      <c r="AC245" s="4"/>
      <c r="AD245" s="4"/>
      <c r="AE245" s="4"/>
      <c r="AF245" s="2"/>
      <c r="AG245" s="2"/>
      <c r="AH245" s="2"/>
      <c r="AI245" s="2"/>
    </row>
    <row r="246" spans="1:35" customFormat="1" ht="21.65" customHeight="1" x14ac:dyDescent="0.25">
      <c r="A246" s="1"/>
      <c r="B246" s="2"/>
      <c r="C246" s="2"/>
      <c r="D246" s="2"/>
      <c r="E246" s="2"/>
      <c r="F246" s="2"/>
      <c r="G246" s="2"/>
      <c r="H246" s="3"/>
      <c r="I246" s="3"/>
      <c r="J246" s="3"/>
      <c r="K246" s="3"/>
      <c r="L246" s="3"/>
      <c r="M246" s="3"/>
      <c r="N246" s="3"/>
      <c r="O246" s="3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4"/>
      <c r="AC246" s="4"/>
      <c r="AD246" s="4"/>
      <c r="AE246" s="4"/>
      <c r="AF246" s="2"/>
      <c r="AG246" s="2"/>
      <c r="AH246" s="2"/>
      <c r="AI246" s="2"/>
    </row>
    <row r="247" spans="1:35" customFormat="1" ht="14.25" customHeight="1" x14ac:dyDescent="0.25">
      <c r="A247" s="1"/>
      <c r="B247" s="720"/>
      <c r="C247" s="950"/>
      <c r="D247" s="950"/>
      <c r="E247" s="950"/>
      <c r="F247" s="950"/>
      <c r="G247" s="950"/>
      <c r="H247" s="950"/>
      <c r="I247" s="950"/>
      <c r="J247" s="950"/>
      <c r="K247" s="950"/>
      <c r="L247" s="950"/>
      <c r="M247" s="950"/>
      <c r="N247" s="950"/>
      <c r="O247" s="950"/>
      <c r="P247" s="950"/>
      <c r="Q247" s="950"/>
      <c r="R247" s="950"/>
      <c r="S247" s="950"/>
      <c r="T247" s="950"/>
      <c r="U247" s="2"/>
      <c r="V247" s="2"/>
      <c r="W247" s="2"/>
      <c r="X247" s="2"/>
      <c r="Y247" s="2"/>
      <c r="Z247" s="2"/>
      <c r="AA247" s="2"/>
      <c r="AB247" s="4"/>
      <c r="AC247" s="4"/>
      <c r="AD247" s="4"/>
      <c r="AE247" s="4"/>
      <c r="AF247" s="2"/>
      <c r="AG247" s="2"/>
      <c r="AH247" s="2"/>
      <c r="AI247" s="2"/>
    </row>
    <row r="248" spans="1:35" customFormat="1" ht="24" customHeight="1" x14ac:dyDescent="0.25">
      <c r="A248" s="1"/>
      <c r="B248" s="2"/>
      <c r="C248" s="2"/>
      <c r="D248" s="2"/>
      <c r="E248" s="2"/>
      <c r="F248" s="2"/>
      <c r="G248" s="2"/>
      <c r="H248" s="3"/>
      <c r="I248" s="3"/>
      <c r="J248" s="3"/>
      <c r="K248" s="3"/>
      <c r="L248" s="3"/>
      <c r="M248" s="3"/>
      <c r="N248" s="3"/>
      <c r="O248" s="3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4"/>
      <c r="AC248" s="4"/>
      <c r="AD248" s="4"/>
      <c r="AE248" s="4"/>
      <c r="AF248" s="2"/>
      <c r="AG248" s="2"/>
      <c r="AH248" s="2"/>
      <c r="AI248" s="2"/>
    </row>
    <row r="249" spans="1:35" customFormat="1" ht="14.25" customHeight="1" x14ac:dyDescent="0.25">
      <c r="A249" s="1"/>
      <c r="B249" s="2"/>
      <c r="C249" s="2"/>
      <c r="D249" s="2"/>
      <c r="E249" s="2"/>
      <c r="F249" s="2"/>
      <c r="G249" s="2"/>
      <c r="H249" s="3"/>
      <c r="I249" s="3"/>
      <c r="J249" s="3"/>
      <c r="K249" s="3"/>
      <c r="L249" s="3"/>
      <c r="M249" s="3"/>
      <c r="N249" s="3"/>
      <c r="O249" s="3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4"/>
      <c r="AC249" s="4"/>
      <c r="AD249" s="4"/>
      <c r="AE249" s="4"/>
      <c r="AF249" s="2"/>
      <c r="AG249" s="2"/>
      <c r="AH249" s="2"/>
      <c r="AI249" s="2"/>
    </row>
    <row r="250" spans="1:35" customFormat="1" ht="14.25" customHeight="1" x14ac:dyDescent="0.25">
      <c r="A250" s="1"/>
      <c r="B250" s="2"/>
      <c r="C250" s="2"/>
      <c r="D250" s="2"/>
      <c r="E250" s="2"/>
      <c r="F250" s="2"/>
      <c r="G250" s="2"/>
      <c r="H250" s="3"/>
      <c r="I250" s="3"/>
      <c r="J250" s="3"/>
      <c r="K250" s="3"/>
      <c r="L250" s="3"/>
      <c r="M250" s="3"/>
      <c r="N250" s="3"/>
      <c r="O250" s="3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4"/>
      <c r="AC250" s="4"/>
      <c r="AD250" s="4"/>
      <c r="AE250" s="4"/>
      <c r="AF250" s="2"/>
      <c r="AG250" s="2"/>
      <c r="AH250" s="2"/>
      <c r="AI250" s="2"/>
    </row>
    <row r="251" spans="1:35" customFormat="1" x14ac:dyDescent="0.25">
      <c r="A251" s="1"/>
      <c r="B251" s="2"/>
      <c r="C251" s="2"/>
      <c r="D251" s="2"/>
      <c r="E251" s="2"/>
      <c r="F251" s="2"/>
      <c r="G251" s="2"/>
      <c r="H251" s="3"/>
      <c r="I251" s="3"/>
      <c r="J251" s="3"/>
      <c r="K251" s="3"/>
      <c r="L251" s="3"/>
      <c r="M251" s="3"/>
      <c r="N251" s="3"/>
      <c r="O251" s="3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4"/>
      <c r="AC251" s="4"/>
      <c r="AD251" s="4"/>
      <c r="AE251" s="4"/>
      <c r="AF251" s="2"/>
      <c r="AG251" s="2"/>
      <c r="AH251" s="2"/>
      <c r="AI251" s="2"/>
    </row>
    <row r="254" spans="1:35" customFormat="1" ht="24.75" customHeight="1" x14ac:dyDescent="0.25">
      <c r="A254" s="1"/>
      <c r="B254" s="2"/>
      <c r="C254" s="2"/>
      <c r="D254" s="2"/>
      <c r="E254" s="2"/>
      <c r="F254" s="2"/>
      <c r="G254" s="2"/>
      <c r="H254" s="3"/>
      <c r="I254" s="3"/>
      <c r="J254" s="3"/>
      <c r="K254" s="3"/>
      <c r="L254" s="3"/>
      <c r="M254" s="3"/>
      <c r="N254" s="3"/>
      <c r="O254" s="3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4"/>
      <c r="AC254" s="4"/>
      <c r="AD254" s="4"/>
      <c r="AE254" s="4"/>
      <c r="AF254" s="2"/>
      <c r="AG254" s="2"/>
      <c r="AH254" s="2"/>
      <c r="AI254" s="2"/>
    </row>
    <row r="255" spans="1:35" customFormat="1" x14ac:dyDescent="0.25">
      <c r="A255" s="1"/>
      <c r="B255" s="2"/>
      <c r="C255" s="2"/>
      <c r="D255" s="2"/>
      <c r="E255" s="2"/>
      <c r="F255" s="2"/>
      <c r="G255" s="2"/>
      <c r="H255" s="3"/>
      <c r="I255" s="3"/>
      <c r="J255" s="3"/>
      <c r="K255" s="3"/>
      <c r="L255" s="3"/>
      <c r="M255" s="3"/>
      <c r="N255" s="3"/>
      <c r="O255" s="3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4"/>
      <c r="AC255" s="4"/>
      <c r="AD255" s="4"/>
      <c r="AE255" s="4"/>
      <c r="AF255" s="2"/>
      <c r="AG255" s="2"/>
      <c r="AH255" s="2"/>
      <c r="AI255" s="2"/>
    </row>
    <row r="256" spans="1:35" customFormat="1" x14ac:dyDescent="0.25">
      <c r="A256" s="1"/>
      <c r="B256" s="2"/>
      <c r="C256" s="2"/>
      <c r="D256" s="2"/>
      <c r="E256" s="2"/>
      <c r="F256" s="2"/>
      <c r="G256" s="2"/>
      <c r="H256" s="3"/>
      <c r="I256" s="3"/>
      <c r="J256" s="3"/>
      <c r="K256" s="3"/>
      <c r="L256" s="3"/>
      <c r="M256" s="3"/>
      <c r="N256" s="3"/>
      <c r="O256" s="3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28:1026" x14ac:dyDescent="0.25"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  <c r="ABW257"/>
      <c r="ABX257"/>
      <c r="ABY257"/>
      <c r="ABZ257"/>
      <c r="ACA257"/>
      <c r="ACB257"/>
      <c r="ACC257"/>
      <c r="ACD257"/>
      <c r="ACE257"/>
      <c r="ACF257"/>
      <c r="ACG257"/>
      <c r="ACH257"/>
      <c r="ACI257"/>
      <c r="ACJ257"/>
      <c r="ACK257"/>
      <c r="ACL257"/>
      <c r="ACM257"/>
      <c r="ACN257"/>
      <c r="ACO257"/>
      <c r="ACP257"/>
      <c r="ACQ257"/>
      <c r="ACR257"/>
      <c r="ACS257"/>
      <c r="ACT257"/>
      <c r="ACU257"/>
      <c r="ACV257"/>
      <c r="ACW257"/>
      <c r="ACX257"/>
      <c r="ACY257"/>
      <c r="ACZ257"/>
      <c r="ADA257"/>
      <c r="ADB257"/>
      <c r="ADC257"/>
      <c r="ADD257"/>
      <c r="ADE257"/>
      <c r="ADF257"/>
      <c r="ADG257"/>
      <c r="ADH257"/>
      <c r="ADI257"/>
      <c r="ADJ257"/>
      <c r="ADK257"/>
      <c r="ADL257"/>
      <c r="ADM257"/>
      <c r="ADN257"/>
      <c r="ADO257"/>
      <c r="ADP257"/>
      <c r="ADQ257"/>
      <c r="ADR257"/>
      <c r="ADS257"/>
      <c r="ADT257"/>
      <c r="ADU257"/>
      <c r="ADV257"/>
      <c r="ADW257"/>
      <c r="ADX257"/>
      <c r="ADY257"/>
      <c r="ADZ257"/>
      <c r="AEA257"/>
      <c r="AEB257"/>
      <c r="AEC257"/>
      <c r="AED257"/>
      <c r="AEE257"/>
      <c r="AEF257"/>
      <c r="AEG257"/>
      <c r="AEH257"/>
      <c r="AEI257"/>
      <c r="AEJ257"/>
      <c r="AEK257"/>
      <c r="AEL257"/>
      <c r="AEM257"/>
      <c r="AEN257"/>
      <c r="AEO257"/>
      <c r="AEP257"/>
      <c r="AEQ257"/>
      <c r="AER257"/>
      <c r="AES257"/>
      <c r="AET257"/>
      <c r="AEU257"/>
      <c r="AEV257"/>
      <c r="AEW257"/>
      <c r="AEX257"/>
      <c r="AEY257"/>
      <c r="AEZ257"/>
      <c r="AFA257"/>
      <c r="AFB257"/>
      <c r="AFC257"/>
      <c r="AFD257"/>
      <c r="AFE257"/>
      <c r="AFF257"/>
      <c r="AFG257"/>
      <c r="AFH257"/>
      <c r="AFI257"/>
      <c r="AFJ257"/>
      <c r="AFK257"/>
      <c r="AFL257"/>
      <c r="AFM257"/>
      <c r="AFN257"/>
      <c r="AFO257"/>
      <c r="AFP257"/>
      <c r="AFQ257"/>
      <c r="AFR257"/>
      <c r="AFS257"/>
      <c r="AFT257"/>
      <c r="AFU257"/>
      <c r="AFV257"/>
      <c r="AFW257"/>
      <c r="AFX257"/>
      <c r="AFY257"/>
      <c r="AFZ257"/>
      <c r="AGA257"/>
      <c r="AGB257"/>
      <c r="AGC257"/>
      <c r="AGD257"/>
      <c r="AGE257"/>
      <c r="AGF257"/>
      <c r="AGG257"/>
      <c r="AGH257"/>
      <c r="AGI257"/>
      <c r="AGJ257"/>
      <c r="AGK257"/>
      <c r="AGL257"/>
      <c r="AGM257"/>
      <c r="AGN257"/>
      <c r="AGO257"/>
      <c r="AGP257"/>
      <c r="AGQ257"/>
      <c r="AGR257"/>
      <c r="AGS257"/>
      <c r="AGT257"/>
      <c r="AGU257"/>
      <c r="AGV257"/>
      <c r="AGW257"/>
      <c r="AGX257"/>
      <c r="AGY257"/>
      <c r="AGZ257"/>
      <c r="AHA257"/>
      <c r="AHB257"/>
      <c r="AHC257"/>
      <c r="AHD257"/>
      <c r="AHE257"/>
      <c r="AHF257"/>
      <c r="AHG257"/>
      <c r="AHH257"/>
      <c r="AHI257"/>
      <c r="AHJ257"/>
      <c r="AHK257"/>
      <c r="AHL257"/>
      <c r="AHM257"/>
      <c r="AHN257"/>
      <c r="AHO257"/>
      <c r="AHP257"/>
      <c r="AHQ257"/>
      <c r="AHR257"/>
      <c r="AHS257"/>
      <c r="AHT257"/>
      <c r="AHU257"/>
      <c r="AHV257"/>
      <c r="AHW257"/>
      <c r="AHX257"/>
      <c r="AHY257"/>
      <c r="AHZ257"/>
      <c r="AIA257"/>
      <c r="AIB257"/>
      <c r="AIC257"/>
      <c r="AID257"/>
      <c r="AIE257"/>
      <c r="AIF257"/>
      <c r="AIG257"/>
      <c r="AIH257"/>
      <c r="AII257"/>
      <c r="AIJ257"/>
      <c r="AIK257"/>
      <c r="AIL257"/>
      <c r="AIM257"/>
      <c r="AIN257"/>
      <c r="AIO257"/>
      <c r="AIP257"/>
      <c r="AIQ257"/>
      <c r="AIR257"/>
      <c r="AIS257"/>
      <c r="AIT257"/>
      <c r="AIU257"/>
      <c r="AIV257"/>
      <c r="AIW257"/>
      <c r="AIX257"/>
      <c r="AIY257"/>
      <c r="AIZ257"/>
      <c r="AJA257"/>
      <c r="AJB257"/>
      <c r="AJC257"/>
      <c r="AJD257"/>
      <c r="AJE257"/>
      <c r="AJF257"/>
      <c r="AJG257"/>
      <c r="AJH257"/>
      <c r="AJI257"/>
      <c r="AJJ257"/>
      <c r="AJK257"/>
      <c r="AJL257"/>
      <c r="AJM257"/>
      <c r="AJN257"/>
      <c r="AJO257"/>
      <c r="AJP257"/>
      <c r="AJQ257"/>
      <c r="AJR257"/>
      <c r="AJS257"/>
      <c r="AJT257"/>
      <c r="AJU257"/>
      <c r="AJV257"/>
      <c r="AJW257"/>
      <c r="AJX257"/>
      <c r="AJY257"/>
      <c r="AJZ257"/>
      <c r="AKA257"/>
      <c r="AKB257"/>
      <c r="AKC257"/>
      <c r="AKD257"/>
      <c r="AKE257"/>
      <c r="AKF257"/>
      <c r="AKG257"/>
      <c r="AKH257"/>
      <c r="AKI257"/>
      <c r="AKJ257"/>
      <c r="AKK257"/>
      <c r="AKL257"/>
      <c r="AKM257"/>
      <c r="AKN257"/>
      <c r="AKO257"/>
      <c r="AKP257"/>
      <c r="AKQ257"/>
      <c r="AKR257"/>
      <c r="AKS257"/>
      <c r="AKT257"/>
      <c r="AKU257"/>
      <c r="AKV257"/>
      <c r="AKW257"/>
      <c r="AKX257"/>
      <c r="AKY257"/>
      <c r="AKZ257"/>
      <c r="ALA257"/>
      <c r="ALB257"/>
      <c r="ALC257"/>
      <c r="ALD257"/>
      <c r="ALE257"/>
      <c r="ALF257"/>
      <c r="ALG257"/>
      <c r="ALH257"/>
      <c r="ALI257"/>
      <c r="ALJ257"/>
      <c r="ALK257"/>
      <c r="ALL257"/>
      <c r="ALM257"/>
      <c r="ALN257"/>
      <c r="ALO257"/>
      <c r="ALP257"/>
      <c r="ALQ257"/>
      <c r="ALR257"/>
      <c r="ALS257"/>
      <c r="ALT257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  <c r="AMH257"/>
      <c r="AMI257"/>
      <c r="AMJ257"/>
      <c r="AMK257"/>
      <c r="AML257"/>
    </row>
  </sheetData>
  <mergeCells count="484">
    <mergeCell ref="X239:Y239"/>
    <mergeCell ref="Z239:AA239"/>
    <mergeCell ref="AB239:AC239"/>
    <mergeCell ref="AD239:AE239"/>
    <mergeCell ref="AF239:AG239"/>
    <mergeCell ref="AH239:AI239"/>
    <mergeCell ref="P240:Q240"/>
    <mergeCell ref="R240:S240"/>
    <mergeCell ref="T240:U240"/>
    <mergeCell ref="V240:W240"/>
    <mergeCell ref="X240:Y240"/>
    <mergeCell ref="Z240:AA240"/>
    <mergeCell ref="AB240:AC240"/>
    <mergeCell ref="AD240:AE240"/>
    <mergeCell ref="AF240:AG240"/>
    <mergeCell ref="AH240:AI240"/>
    <mergeCell ref="AH236:AI236"/>
    <mergeCell ref="P236:Q236"/>
    <mergeCell ref="R236:S236"/>
    <mergeCell ref="C247:T247"/>
    <mergeCell ref="AB129:AC129"/>
    <mergeCell ref="AD129:AE129"/>
    <mergeCell ref="AF129:AG129"/>
    <mergeCell ref="AH129:AI129"/>
    <mergeCell ref="P129:Q129"/>
    <mergeCell ref="R129:S129"/>
    <mergeCell ref="P178:Q178"/>
    <mergeCell ref="R178:S178"/>
    <mergeCell ref="P179:Q179"/>
    <mergeCell ref="R179:S179"/>
    <mergeCell ref="P130:Q130"/>
    <mergeCell ref="R130:S130"/>
    <mergeCell ref="AB130:AC130"/>
    <mergeCell ref="AD130:AE130"/>
    <mergeCell ref="AF130:AG130"/>
    <mergeCell ref="AH130:AI130"/>
    <mergeCell ref="AB132:AE132"/>
    <mergeCell ref="AF132:AI132"/>
    <mergeCell ref="T134:U134"/>
    <mergeCell ref="V134:W134"/>
    <mergeCell ref="AH238:AI238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P239:Q239"/>
    <mergeCell ref="R239:S239"/>
    <mergeCell ref="T239:U239"/>
    <mergeCell ref="V239:W239"/>
    <mergeCell ref="T236:U236"/>
    <mergeCell ref="V236:W236"/>
    <mergeCell ref="X236:Y236"/>
    <mergeCell ref="Z236:AA236"/>
    <mergeCell ref="AB236:AC236"/>
    <mergeCell ref="AD236:AE236"/>
    <mergeCell ref="AF236:AG236"/>
    <mergeCell ref="AD229:AE229"/>
    <mergeCell ref="AF229:AG229"/>
    <mergeCell ref="AB233:AC233"/>
    <mergeCell ref="AD233:AE233"/>
    <mergeCell ref="AF233:AG233"/>
    <mergeCell ref="V233:W233"/>
    <mergeCell ref="X233:Y233"/>
    <mergeCell ref="Z233:AA233"/>
    <mergeCell ref="AD232:AE232"/>
    <mergeCell ref="AF232:AG232"/>
    <mergeCell ref="AH229:AI229"/>
    <mergeCell ref="P230:Q230"/>
    <mergeCell ref="R230:S230"/>
    <mergeCell ref="T230:U230"/>
    <mergeCell ref="V230:W230"/>
    <mergeCell ref="X230:Y230"/>
    <mergeCell ref="Z230:AA230"/>
    <mergeCell ref="AB230:AC230"/>
    <mergeCell ref="AD230:AE230"/>
    <mergeCell ref="AF230:AG230"/>
    <mergeCell ref="AH230:AI230"/>
    <mergeCell ref="P229:Q229"/>
    <mergeCell ref="R229:S229"/>
    <mergeCell ref="T229:U229"/>
    <mergeCell ref="Z229:AA229"/>
    <mergeCell ref="AB229:AC229"/>
    <mergeCell ref="AH228:AI228"/>
    <mergeCell ref="P227:Q227"/>
    <mergeCell ref="R227:S227"/>
    <mergeCell ref="T227:U227"/>
    <mergeCell ref="V227:W227"/>
    <mergeCell ref="X227:Y227"/>
    <mergeCell ref="Z227:AA227"/>
    <mergeCell ref="AB227:AC227"/>
    <mergeCell ref="AD227:AE227"/>
    <mergeCell ref="AF227:AG227"/>
    <mergeCell ref="P228:Q228"/>
    <mergeCell ref="R228:S228"/>
    <mergeCell ref="T228:U228"/>
    <mergeCell ref="V228:W228"/>
    <mergeCell ref="X228:Y228"/>
    <mergeCell ref="Z228:AA228"/>
    <mergeCell ref="AB228:AC228"/>
    <mergeCell ref="AD228:AE228"/>
    <mergeCell ref="AF228:AG228"/>
    <mergeCell ref="AH237:AI237"/>
    <mergeCell ref="P237:Q237"/>
    <mergeCell ref="R237:S237"/>
    <mergeCell ref="T237:U237"/>
    <mergeCell ref="V237:W237"/>
    <mergeCell ref="X237:Y237"/>
    <mergeCell ref="Z237:AA237"/>
    <mergeCell ref="AB237:AC237"/>
    <mergeCell ref="AD237:AE237"/>
    <mergeCell ref="AF237:AG237"/>
    <mergeCell ref="AH233:AI233"/>
    <mergeCell ref="P235:Q235"/>
    <mergeCell ref="R235:S235"/>
    <mergeCell ref="T235:U235"/>
    <mergeCell ref="V235:W235"/>
    <mergeCell ref="X235:Y235"/>
    <mergeCell ref="Z235:AA235"/>
    <mergeCell ref="AB235:AC235"/>
    <mergeCell ref="AD235:AE235"/>
    <mergeCell ref="AF235:AG235"/>
    <mergeCell ref="AH235:AI235"/>
    <mergeCell ref="AH234:AI234"/>
    <mergeCell ref="P234:Q234"/>
    <mergeCell ref="R234:S234"/>
    <mergeCell ref="T234:U234"/>
    <mergeCell ref="V234:W234"/>
    <mergeCell ref="X234:Y234"/>
    <mergeCell ref="Z234:AA234"/>
    <mergeCell ref="AB234:AC234"/>
    <mergeCell ref="AD234:AE234"/>
    <mergeCell ref="AF234:AG234"/>
    <mergeCell ref="P233:Q233"/>
    <mergeCell ref="R233:S233"/>
    <mergeCell ref="T233:U233"/>
    <mergeCell ref="T9:U9"/>
    <mergeCell ref="V9:W9"/>
    <mergeCell ref="X9:Y9"/>
    <mergeCell ref="Z9:AA9"/>
    <mergeCell ref="AB9:AC9"/>
    <mergeCell ref="AD9:AE9"/>
    <mergeCell ref="A1:AA1"/>
    <mergeCell ref="A2:AA2"/>
    <mergeCell ref="A5:AA5"/>
    <mergeCell ref="A6:AA6"/>
    <mergeCell ref="A7:AA7"/>
    <mergeCell ref="A8:A10"/>
    <mergeCell ref="B8:B10"/>
    <mergeCell ref="C8:D8"/>
    <mergeCell ref="E8:E10"/>
    <mergeCell ref="G8:G10"/>
    <mergeCell ref="H8:O8"/>
    <mergeCell ref="P8:S8"/>
    <mergeCell ref="T8:W8"/>
    <mergeCell ref="X8:AA8"/>
    <mergeCell ref="A3:AI3"/>
    <mergeCell ref="AB8:AE8"/>
    <mergeCell ref="AF8:AI8"/>
    <mergeCell ref="C9:C10"/>
    <mergeCell ref="AF9:AG9"/>
    <mergeCell ref="AH9:AI9"/>
    <mergeCell ref="AH81:AI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S30:S31"/>
    <mergeCell ref="T30:T31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X129:Y129"/>
    <mergeCell ref="Z129:AA129"/>
    <mergeCell ref="T130:U130"/>
    <mergeCell ref="V130:W130"/>
    <mergeCell ref="X130:Y130"/>
    <mergeCell ref="Z130:AA130"/>
    <mergeCell ref="R87:S87"/>
    <mergeCell ref="T87:U87"/>
    <mergeCell ref="V87:W87"/>
    <mergeCell ref="X87:Y87"/>
    <mergeCell ref="Z87:AA87"/>
    <mergeCell ref="T128:U128"/>
    <mergeCell ref="V128:W128"/>
    <mergeCell ref="X128:Y128"/>
    <mergeCell ref="Z128:AA128"/>
    <mergeCell ref="T129:U129"/>
    <mergeCell ref="V129:W129"/>
    <mergeCell ref="A132:A135"/>
    <mergeCell ref="B132:B135"/>
    <mergeCell ref="C132:D132"/>
    <mergeCell ref="E132:E135"/>
    <mergeCell ref="G132:G135"/>
    <mergeCell ref="H132:O132"/>
    <mergeCell ref="P132:S132"/>
    <mergeCell ref="T132:W132"/>
    <mergeCell ref="X132:AA132"/>
    <mergeCell ref="C133:D133"/>
    <mergeCell ref="H133:O133"/>
    <mergeCell ref="P133:S133"/>
    <mergeCell ref="T133:W133"/>
    <mergeCell ref="X133:AA133"/>
    <mergeCell ref="C134:C135"/>
    <mergeCell ref="D134:D135"/>
    <mergeCell ref="H134:H135"/>
    <mergeCell ref="I134:I135"/>
    <mergeCell ref="J134:L134"/>
    <mergeCell ref="M134:M135"/>
    <mergeCell ref="N134:N135"/>
    <mergeCell ref="O134:O135"/>
    <mergeCell ref="P134:Q134"/>
    <mergeCell ref="R134:S134"/>
    <mergeCell ref="AF134:AG134"/>
    <mergeCell ref="AH134:AI134"/>
    <mergeCell ref="T177:U177"/>
    <mergeCell ref="V177:W177"/>
    <mergeCell ref="X177:Y177"/>
    <mergeCell ref="Z177:AA177"/>
    <mergeCell ref="AB177:AC177"/>
    <mergeCell ref="AD177:AE177"/>
    <mergeCell ref="AF177:AG177"/>
    <mergeCell ref="AH177:AI177"/>
    <mergeCell ref="AD134:AE134"/>
    <mergeCell ref="X134:Y134"/>
    <mergeCell ref="Z134:AA134"/>
    <mergeCell ref="AB134:AC134"/>
    <mergeCell ref="AD178:AE178"/>
    <mergeCell ref="AF178:AG178"/>
    <mergeCell ref="AH178:AI178"/>
    <mergeCell ref="T179:U179"/>
    <mergeCell ref="V179:W179"/>
    <mergeCell ref="X179:Y179"/>
    <mergeCell ref="Z179:AA179"/>
    <mergeCell ref="AB179:AC179"/>
    <mergeCell ref="AD179:AE179"/>
    <mergeCell ref="AF179:AG179"/>
    <mergeCell ref="AH179:AI179"/>
    <mergeCell ref="Z178:AA178"/>
    <mergeCell ref="AB178:AC178"/>
    <mergeCell ref="X178:Y178"/>
    <mergeCell ref="T178:U178"/>
    <mergeCell ref="V178:W178"/>
    <mergeCell ref="A180:A182"/>
    <mergeCell ref="B180:B182"/>
    <mergeCell ref="C180:D180"/>
    <mergeCell ref="E180:E182"/>
    <mergeCell ref="G180:G182"/>
    <mergeCell ref="H180:O180"/>
    <mergeCell ref="P180:S180"/>
    <mergeCell ref="T180:W180"/>
    <mergeCell ref="X180:AA180"/>
    <mergeCell ref="C181:C182"/>
    <mergeCell ref="D181:D182"/>
    <mergeCell ref="H181:H182"/>
    <mergeCell ref="I181:I182"/>
    <mergeCell ref="J181:L181"/>
    <mergeCell ref="M181:M182"/>
    <mergeCell ref="N181:N182"/>
    <mergeCell ref="O181:O182"/>
    <mergeCell ref="P181:Q181"/>
    <mergeCell ref="R181:S181"/>
    <mergeCell ref="F180:F182"/>
    <mergeCell ref="AB219:AC219"/>
    <mergeCell ref="AD219:AE219"/>
    <mergeCell ref="AF219:AG219"/>
    <mergeCell ref="AH219:AI219"/>
    <mergeCell ref="AB180:AE180"/>
    <mergeCell ref="AF180:AI180"/>
    <mergeCell ref="T181:U181"/>
    <mergeCell ref="V181:W181"/>
    <mergeCell ref="X181:Y181"/>
    <mergeCell ref="Z181:AA181"/>
    <mergeCell ref="AB181:AC181"/>
    <mergeCell ref="AD181:AE181"/>
    <mergeCell ref="AF181:AG181"/>
    <mergeCell ref="AH181:AI181"/>
    <mergeCell ref="T219:U219"/>
    <mergeCell ref="V219:W219"/>
    <mergeCell ref="X219:Y219"/>
    <mergeCell ref="Z219:AA219"/>
    <mergeCell ref="P219:Q219"/>
    <mergeCell ref="R219:S219"/>
    <mergeCell ref="P220:Q220"/>
    <mergeCell ref="R220:S220"/>
    <mergeCell ref="T232:U232"/>
    <mergeCell ref="V232:W232"/>
    <mergeCell ref="X232:Y232"/>
    <mergeCell ref="Z232:AA232"/>
    <mergeCell ref="T220:U220"/>
    <mergeCell ref="V220:W220"/>
    <mergeCell ref="X220:Y220"/>
    <mergeCell ref="Z220:AA220"/>
    <mergeCell ref="V229:W229"/>
    <mergeCell ref="X229:Y229"/>
    <mergeCell ref="P224:Q224"/>
    <mergeCell ref="R224:S224"/>
    <mergeCell ref="T224:U224"/>
    <mergeCell ref="V224:W224"/>
    <mergeCell ref="X224:Y224"/>
    <mergeCell ref="Z224:AA224"/>
    <mergeCell ref="P225:Q225"/>
    <mergeCell ref="AB220:AC220"/>
    <mergeCell ref="AD220:AE220"/>
    <mergeCell ref="AF220:AG220"/>
    <mergeCell ref="AH220:AI220"/>
    <mergeCell ref="P223:Q223"/>
    <mergeCell ref="R223:S223"/>
    <mergeCell ref="T223:U223"/>
    <mergeCell ref="V223:W223"/>
    <mergeCell ref="X223:Y223"/>
    <mergeCell ref="Z223:AA223"/>
    <mergeCell ref="AB223:AC223"/>
    <mergeCell ref="AD223:AE223"/>
    <mergeCell ref="AF223:AG223"/>
    <mergeCell ref="AH223:AI223"/>
    <mergeCell ref="AB224:AC224"/>
    <mergeCell ref="AD224:AE224"/>
    <mergeCell ref="AF224:AG224"/>
    <mergeCell ref="R225:S225"/>
    <mergeCell ref="T225:U225"/>
    <mergeCell ref="V225:W225"/>
    <mergeCell ref="X225:Y225"/>
    <mergeCell ref="Z225:AA225"/>
    <mergeCell ref="AB225:AC225"/>
    <mergeCell ref="AD225:AE225"/>
    <mergeCell ref="AF225:AG225"/>
    <mergeCell ref="AH225:AI225"/>
    <mergeCell ref="AH227:AI227"/>
    <mergeCell ref="P232:Q232"/>
    <mergeCell ref="R232:S232"/>
    <mergeCell ref="A222:AI222"/>
    <mergeCell ref="A244:AA244"/>
    <mergeCell ref="AH226:AI226"/>
    <mergeCell ref="P231:Q231"/>
    <mergeCell ref="R231:S231"/>
    <mergeCell ref="T231:U231"/>
    <mergeCell ref="V231:W231"/>
    <mergeCell ref="X231:Y231"/>
    <mergeCell ref="Z231:AA231"/>
    <mergeCell ref="AB231:AC231"/>
    <mergeCell ref="AD231:AE231"/>
    <mergeCell ref="AF231:AG231"/>
    <mergeCell ref="AH231:AI231"/>
    <mergeCell ref="P226:Q226"/>
    <mergeCell ref="R226:S226"/>
    <mergeCell ref="T226:U226"/>
    <mergeCell ref="V226:W226"/>
    <mergeCell ref="X226:Y226"/>
    <mergeCell ref="Z226:AA226"/>
    <mergeCell ref="AH224:AI224"/>
    <mergeCell ref="A245:AA245"/>
    <mergeCell ref="AB128:AC128"/>
    <mergeCell ref="AD128:AE128"/>
    <mergeCell ref="AF128:AG128"/>
    <mergeCell ref="AH128:AI128"/>
    <mergeCell ref="P128:Q128"/>
    <mergeCell ref="R128:S128"/>
    <mergeCell ref="P218:Q218"/>
    <mergeCell ref="R218:S218"/>
    <mergeCell ref="P177:Q177"/>
    <mergeCell ref="R177:S177"/>
    <mergeCell ref="T218:U218"/>
    <mergeCell ref="V218:W218"/>
    <mergeCell ref="X218:Y218"/>
    <mergeCell ref="Z218:AA218"/>
    <mergeCell ref="AB218:AC218"/>
    <mergeCell ref="AD218:AE218"/>
    <mergeCell ref="AF218:AG218"/>
    <mergeCell ref="AH218:AI218"/>
    <mergeCell ref="AB232:AC232"/>
    <mergeCell ref="AH232:AI232"/>
    <mergeCell ref="AB226:AC226"/>
    <mergeCell ref="AD226:AE226"/>
    <mergeCell ref="AF226:AG226"/>
    <mergeCell ref="O9:O10"/>
    <mergeCell ref="P9:Q9"/>
    <mergeCell ref="R9:S9"/>
    <mergeCell ref="D9:D10"/>
    <mergeCell ref="H9:H10"/>
    <mergeCell ref="I9:I10"/>
    <mergeCell ref="J9:L9"/>
    <mergeCell ref="M9:M10"/>
    <mergeCell ref="N9:N10"/>
    <mergeCell ref="F8:F10"/>
    <mergeCell ref="B30:B31"/>
    <mergeCell ref="C30:C31"/>
    <mergeCell ref="D30:D31"/>
    <mergeCell ref="E30:E31"/>
    <mergeCell ref="F30:F31"/>
    <mergeCell ref="G30:G31"/>
    <mergeCell ref="H30:H31"/>
    <mergeCell ref="I30:I31"/>
    <mergeCell ref="F132:F135"/>
    <mergeCell ref="A84:AI84"/>
    <mergeCell ref="A30:A31"/>
    <mergeCell ref="AD30:AD31"/>
    <mergeCell ref="AE30:AE31"/>
    <mergeCell ref="AF30:AF31"/>
    <mergeCell ref="AG30:AG31"/>
    <mergeCell ref="AH30:AH31"/>
    <mergeCell ref="AI30:AI31"/>
    <mergeCell ref="F86:F88"/>
    <mergeCell ref="AC30:AC31"/>
    <mergeCell ref="AB87:AC87"/>
    <mergeCell ref="AD87:AE87"/>
    <mergeCell ref="AF87:AG87"/>
    <mergeCell ref="AH87:AI87"/>
    <mergeCell ref="AH83:AI83"/>
    <mergeCell ref="U30:U31"/>
    <mergeCell ref="V30:V31"/>
    <mergeCell ref="W30:W31"/>
    <mergeCell ref="X30:X31"/>
    <mergeCell ref="Y30:Y31"/>
    <mergeCell ref="Z30:Z31"/>
    <mergeCell ref="AA30:AA31"/>
    <mergeCell ref="AB30:AB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A85:AA85"/>
    <mergeCell ref="AB85:AE85"/>
    <mergeCell ref="AF85:AI85"/>
    <mergeCell ref="A86:A88"/>
    <mergeCell ref="B86:B88"/>
    <mergeCell ref="C86:D86"/>
    <mergeCell ref="E86:E88"/>
    <mergeCell ref="G86:G88"/>
    <mergeCell ref="H86:O86"/>
    <mergeCell ref="P86:S86"/>
    <mergeCell ref="T86:W86"/>
    <mergeCell ref="X86:AA86"/>
    <mergeCell ref="AB86:AE86"/>
    <mergeCell ref="AF86:AI86"/>
    <mergeCell ref="C87:C88"/>
    <mergeCell ref="D87:D88"/>
    <mergeCell ref="H87:H88"/>
    <mergeCell ref="I87:I88"/>
    <mergeCell ref="J87:L87"/>
    <mergeCell ref="M87:M88"/>
    <mergeCell ref="N87:N88"/>
    <mergeCell ref="O87:O88"/>
    <mergeCell ref="P87:Q87"/>
  </mergeCells>
  <pageMargins left="0.19685039370078741" right="0.19685039370078741" top="0.39370078740157483" bottom="0.27559055118110237" header="0.51181102362204722" footer="0.51181102362204722"/>
  <pageSetup paperSize="9" scale="64" firstPageNumber="0" orientation="landscape" horizontalDpi="300" verticalDpi="300" r:id="rId1"/>
  <rowBreaks count="5" manualBreakCount="5">
    <brk id="56" max="34" man="1"/>
    <brk id="84" max="34" man="1"/>
    <brk id="131" max="34" man="1"/>
    <brk id="179" max="34" man="1"/>
    <brk id="245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25"/>
  <sheetViews>
    <sheetView zoomScale="200" zoomScaleNormal="200" workbookViewId="0">
      <selection activeCell="A2" sqref="A2:AH24"/>
    </sheetView>
  </sheetViews>
  <sheetFormatPr defaultRowHeight="12.5" x14ac:dyDescent="0.25"/>
  <cols>
    <col min="1" max="1025" width="9.1796875" style="304" customWidth="1"/>
  </cols>
  <sheetData>
    <row r="1" spans="1:34" ht="13" thickBot="1" x14ac:dyDescent="0.3"/>
    <row r="2" spans="1:34" ht="85" thickTop="1" thickBot="1" x14ac:dyDescent="0.3">
      <c r="A2" s="283" t="s">
        <v>135</v>
      </c>
      <c r="B2" s="284"/>
      <c r="C2" s="285"/>
      <c r="D2" s="286"/>
      <c r="E2" s="287">
        <f>SUM('PSpec M-5 MGR ST'!E91)</f>
        <v>60</v>
      </c>
      <c r="F2" s="286"/>
      <c r="G2" s="285"/>
      <c r="H2" s="288"/>
      <c r="I2" s="285"/>
      <c r="J2" s="288"/>
      <c r="K2" s="285"/>
      <c r="L2" s="288"/>
      <c r="M2" s="285"/>
      <c r="N2" s="284"/>
      <c r="O2" s="958">
        <f>SUM('PSpec M-5 MGR ST'!P91:Q91)</f>
        <v>0</v>
      </c>
      <c r="P2" s="958"/>
      <c r="Q2" s="959">
        <f>SUM('PSpec M-5 MGR ST'!R91:S91)</f>
        <v>0</v>
      </c>
      <c r="R2" s="959"/>
      <c r="S2" s="958">
        <f>SUM('PSpec M-5 MGR ST'!T91:U91)</f>
        <v>0</v>
      </c>
      <c r="T2" s="958"/>
      <c r="U2" s="959">
        <f>SUM('PSpec M-5 MGR ST'!V91:W91)</f>
        <v>0</v>
      </c>
      <c r="V2" s="959"/>
      <c r="W2" s="958">
        <f>SUM('PSpec M-5 MGR ST'!X91:Y91)</f>
        <v>0</v>
      </c>
      <c r="X2" s="958"/>
      <c r="Y2" s="960">
        <f>SUM('PSpec M-5 MGR ST'!Z91:AA91)</f>
        <v>0</v>
      </c>
      <c r="Z2" s="960"/>
      <c r="AA2" s="958">
        <f>SUM('PSpec M-5 MGR ST'!AB91:AC91)</f>
        <v>60</v>
      </c>
      <c r="AB2" s="958"/>
      <c r="AC2" s="959" t="e">
        <f>SUM('PSpec M-5 MGR ST'!#REF!)</f>
        <v>#REF!</v>
      </c>
      <c r="AD2" s="959"/>
      <c r="AE2" s="958" t="e">
        <f>SUM('PSpec M-5 MGR ST'!#REF!)</f>
        <v>#REF!</v>
      </c>
      <c r="AF2" s="958"/>
      <c r="AG2" s="960">
        <f>SUM('PSpec M-5 MGR ST'!AH94:AI94)</f>
        <v>0</v>
      </c>
      <c r="AH2" s="960"/>
    </row>
    <row r="3" spans="1:34" ht="95.5" thickTop="1" thickBot="1" x14ac:dyDescent="0.3">
      <c r="A3" s="283" t="s">
        <v>136</v>
      </c>
      <c r="B3" s="284"/>
      <c r="C3" s="285"/>
      <c r="D3" s="286"/>
      <c r="E3" s="287"/>
      <c r="F3" s="286">
        <f>SUM('PSpec M-5 MGR ST'!G98)</f>
        <v>3</v>
      </c>
      <c r="G3" s="285"/>
      <c r="H3" s="288"/>
      <c r="I3" s="285"/>
      <c r="J3" s="288"/>
      <c r="K3" s="285"/>
      <c r="L3" s="288"/>
      <c r="M3" s="285"/>
      <c r="N3" s="284"/>
      <c r="O3" s="958">
        <f>SUM('PSpec M-5 MGR ST'!P98:Q98)</f>
        <v>0</v>
      </c>
      <c r="P3" s="958"/>
      <c r="Q3" s="959">
        <f>SUM('PSpec M-5 MGR ST'!R98:S98)</f>
        <v>0</v>
      </c>
      <c r="R3" s="959"/>
      <c r="S3" s="958">
        <f>SUM('PSpec M-5 MGR ST'!T98:U98)</f>
        <v>0</v>
      </c>
      <c r="T3" s="958"/>
      <c r="U3" s="959">
        <f>SUM('PSpec M-5 MGR ST'!V98:W98)</f>
        <v>0</v>
      </c>
      <c r="V3" s="959"/>
      <c r="W3" s="958">
        <f>SUM('PSpec M-5 MGR ST'!X98:Y98)</f>
        <v>0</v>
      </c>
      <c r="X3" s="958"/>
      <c r="Y3" s="960">
        <f>SUM('PSpec M-5 MGR ST'!Z98:AA98)</f>
        <v>0</v>
      </c>
      <c r="Z3" s="960"/>
      <c r="AA3" s="958">
        <f>SUM('PSpec M-5 MGR ST'!AB98:AC98)</f>
        <v>0</v>
      </c>
      <c r="AB3" s="958"/>
      <c r="AC3" s="959">
        <f>SUM('PSpec M-5 MGR ST'!AD98:AE98)</f>
        <v>0</v>
      </c>
      <c r="AD3" s="959"/>
      <c r="AE3" s="958" t="e">
        <f>SUM('PSpec M-5 MGR ST'!#REF!)</f>
        <v>#REF!</v>
      </c>
      <c r="AF3" s="958"/>
      <c r="AG3" s="960" t="e">
        <f>SUM('PSpec M-5 MGR ST'!#REF!)</f>
        <v>#REF!</v>
      </c>
      <c r="AH3" s="960"/>
    </row>
    <row r="4" spans="1:34" ht="13.5" thickTop="1" thickBot="1" x14ac:dyDescent="0.3">
      <c r="A4" s="289" t="s">
        <v>137</v>
      </c>
      <c r="B4" s="290"/>
      <c r="C4" s="291"/>
      <c r="D4" s="292"/>
      <c r="E4" s="293">
        <f>SUM('PSpec M-5 MGR ST'!E231)</f>
        <v>330</v>
      </c>
      <c r="F4" s="292"/>
      <c r="G4" s="291"/>
      <c r="H4" s="294"/>
      <c r="I4" s="291"/>
      <c r="J4" s="294"/>
      <c r="K4" s="291"/>
      <c r="L4" s="294"/>
      <c r="M4" s="291"/>
      <c r="N4" s="290"/>
      <c r="O4" s="954"/>
      <c r="P4" s="954"/>
      <c r="Q4" s="955"/>
      <c r="R4" s="955"/>
      <c r="S4" s="954">
        <f>SUM('PSpec M-5 MGR ST'!T231:U231)</f>
        <v>0</v>
      </c>
      <c r="T4" s="954"/>
      <c r="U4" s="955">
        <f>SUM('PSpec M-5 MGR ST'!V231:W231)</f>
        <v>0</v>
      </c>
      <c r="V4" s="955"/>
      <c r="W4" s="954">
        <f>SUM('PSpec M-5 MGR ST'!X231:Y231)</f>
        <v>0</v>
      </c>
      <c r="X4" s="954"/>
      <c r="Y4" s="953">
        <f>SUM('PSpec M-5 MGR ST'!Z231:AA231)</f>
        <v>0</v>
      </c>
      <c r="Z4" s="953"/>
      <c r="AA4" s="954">
        <f>SUM('PSpec M-5 MGR ST'!AB231:AC231)</f>
        <v>0</v>
      </c>
      <c r="AB4" s="954"/>
      <c r="AC4" s="955">
        <f>SUM('PSpec M-5 MGR ST'!AD231:AE231)</f>
        <v>0</v>
      </c>
      <c r="AD4" s="955"/>
      <c r="AE4" s="954">
        <f>SUM('PSpec M-5 MGR ST'!AF231:AG231)</f>
        <v>0</v>
      </c>
      <c r="AF4" s="954"/>
      <c r="AG4" s="953">
        <f>SUM('PSpec M-5 MGR ST'!AH231:AI231)</f>
        <v>0</v>
      </c>
      <c r="AH4" s="953"/>
    </row>
    <row r="5" spans="1:34" ht="13.5" thickTop="1" thickBot="1" x14ac:dyDescent="0.3">
      <c r="A5" s="289" t="s">
        <v>138</v>
      </c>
      <c r="B5" s="290"/>
      <c r="C5" s="291"/>
      <c r="D5" s="292"/>
      <c r="E5" s="293"/>
      <c r="F5" s="292">
        <f>SUM('PSpec M-5 MGR ST'!G232)</f>
        <v>21</v>
      </c>
      <c r="G5" s="291"/>
      <c r="H5" s="294"/>
      <c r="I5" s="291"/>
      <c r="J5" s="294"/>
      <c r="K5" s="291"/>
      <c r="L5" s="294"/>
      <c r="M5" s="291"/>
      <c r="N5" s="290"/>
      <c r="O5" s="954"/>
      <c r="P5" s="954"/>
      <c r="Q5" s="955"/>
      <c r="R5" s="955"/>
      <c r="S5" s="954">
        <f>SUM('PSpec M-5 MGR ST'!T232:U232)</f>
        <v>0</v>
      </c>
      <c r="T5" s="954"/>
      <c r="U5" s="955">
        <f>SUM('PSpec M-5 MGR ST'!V232:W232)</f>
        <v>0</v>
      </c>
      <c r="V5" s="955"/>
      <c r="W5" s="954">
        <f>SUM('PSpec M-5 MGR ST'!X232:Y232)</f>
        <v>0</v>
      </c>
      <c r="X5" s="954"/>
      <c r="Y5" s="953">
        <f>SUM('PSpec M-5 MGR ST'!Z232:AA232)</f>
        <v>0</v>
      </c>
      <c r="Z5" s="953"/>
      <c r="AA5" s="954">
        <f>SUM('PSpec M-5 MGR ST'!AB232:AC232)</f>
        <v>0</v>
      </c>
      <c r="AB5" s="954"/>
      <c r="AC5" s="955">
        <f>SUM('PSpec M-5 MGR ST'!AD232:AE232)</f>
        <v>0</v>
      </c>
      <c r="AD5" s="955"/>
      <c r="AE5" s="954">
        <f>SUM('PSpec M-5 MGR ST'!AF232:AG232)</f>
        <v>0</v>
      </c>
      <c r="AF5" s="954"/>
      <c r="AG5" s="953">
        <f>SUM('PSpec M-5 MGR ST'!AH232:AI232)</f>
        <v>0</v>
      </c>
      <c r="AH5" s="953"/>
    </row>
    <row r="6" spans="1:34" ht="13.5" thickTop="1" thickBot="1" x14ac:dyDescent="0.3">
      <c r="A6" s="289" t="s">
        <v>139</v>
      </c>
      <c r="B6" s="290"/>
      <c r="C6" s="291"/>
      <c r="D6" s="292"/>
      <c r="E6" s="293" t="e">
        <f>SUM(#REF!)</f>
        <v>#REF!</v>
      </c>
      <c r="F6" s="292"/>
      <c r="G6" s="291"/>
      <c r="H6" s="294"/>
      <c r="I6" s="291"/>
      <c r="J6" s="294"/>
      <c r="K6" s="291"/>
      <c r="L6" s="294"/>
      <c r="M6" s="291"/>
      <c r="N6" s="290"/>
      <c r="O6" s="954"/>
      <c r="P6" s="954"/>
      <c r="Q6" s="955"/>
      <c r="R6" s="955"/>
      <c r="S6" s="954" t="e">
        <f>SUM(#REF!)</f>
        <v>#REF!</v>
      </c>
      <c r="T6" s="954"/>
      <c r="U6" s="955" t="e">
        <f>SUM(#REF!)</f>
        <v>#REF!</v>
      </c>
      <c r="V6" s="955"/>
      <c r="W6" s="954" t="e">
        <f>SUM(#REF!)</f>
        <v>#REF!</v>
      </c>
      <c r="X6" s="954"/>
      <c r="Y6" s="953" t="e">
        <f>SUM(#REF!)</f>
        <v>#REF!</v>
      </c>
      <c r="Z6" s="953"/>
      <c r="AA6" s="954" t="e">
        <f>SUM(#REF!)</f>
        <v>#REF!</v>
      </c>
      <c r="AB6" s="954"/>
      <c r="AC6" s="955" t="e">
        <f>SUM(#REF!)</f>
        <v>#REF!</v>
      </c>
      <c r="AD6" s="955"/>
      <c r="AE6" s="954" t="e">
        <f>SUM(#REF!)</f>
        <v>#REF!</v>
      </c>
      <c r="AF6" s="954"/>
      <c r="AG6" s="953" t="e">
        <f>SUM(#REF!)</f>
        <v>#REF!</v>
      </c>
      <c r="AH6" s="953"/>
    </row>
    <row r="7" spans="1:34" ht="13.5" thickTop="1" thickBot="1" x14ac:dyDescent="0.3">
      <c r="A7" s="289" t="s">
        <v>140</v>
      </c>
      <c r="B7" s="290"/>
      <c r="C7" s="291"/>
      <c r="D7" s="292"/>
      <c r="E7" s="293"/>
      <c r="F7" s="292" t="e">
        <f>SUM(#REF!)</f>
        <v>#REF!</v>
      </c>
      <c r="G7" s="291"/>
      <c r="H7" s="294"/>
      <c r="I7" s="291"/>
      <c r="J7" s="294"/>
      <c r="K7" s="291"/>
      <c r="L7" s="294"/>
      <c r="M7" s="291"/>
      <c r="N7" s="290"/>
      <c r="O7" s="954"/>
      <c r="P7" s="954"/>
      <c r="Q7" s="955"/>
      <c r="R7" s="955"/>
      <c r="S7" s="954" t="e">
        <f>SUM(#REF!)</f>
        <v>#REF!</v>
      </c>
      <c r="T7" s="954"/>
      <c r="U7" s="955" t="e">
        <f>SUM(#REF!)</f>
        <v>#REF!</v>
      </c>
      <c r="V7" s="955"/>
      <c r="W7" s="954" t="e">
        <f>SUM(#REF!)</f>
        <v>#REF!</v>
      </c>
      <c r="X7" s="954"/>
      <c r="Y7" s="953" t="e">
        <f>SUM(#REF!)</f>
        <v>#REF!</v>
      </c>
      <c r="Z7" s="953"/>
      <c r="AA7" s="954" t="e">
        <f>SUM(#REF!)</f>
        <v>#REF!</v>
      </c>
      <c r="AB7" s="954"/>
      <c r="AC7" s="955" t="e">
        <f>SUM(#REF!)</f>
        <v>#REF!</v>
      </c>
      <c r="AD7" s="955"/>
      <c r="AE7" s="954" t="e">
        <f>SUM(#REF!)</f>
        <v>#REF!</v>
      </c>
      <c r="AF7" s="954"/>
      <c r="AG7" s="953" t="e">
        <f>SUM(#REF!)</f>
        <v>#REF!</v>
      </c>
      <c r="AH7" s="953"/>
    </row>
    <row r="8" spans="1:34" ht="13.5" thickTop="1" thickBot="1" x14ac:dyDescent="0.3">
      <c r="A8" s="289" t="s">
        <v>141</v>
      </c>
      <c r="B8" s="290"/>
      <c r="C8" s="291"/>
      <c r="D8" s="292"/>
      <c r="E8" s="293" t="e">
        <f>SUM(#REF!)</f>
        <v>#REF!</v>
      </c>
      <c r="F8" s="292"/>
      <c r="G8" s="291"/>
      <c r="H8" s="294"/>
      <c r="I8" s="291"/>
      <c r="J8" s="294"/>
      <c r="K8" s="291"/>
      <c r="L8" s="294"/>
      <c r="M8" s="291"/>
      <c r="N8" s="290"/>
      <c r="O8" s="954"/>
      <c r="P8" s="954"/>
      <c r="Q8" s="955"/>
      <c r="R8" s="955"/>
      <c r="S8" s="956"/>
      <c r="T8" s="956"/>
      <c r="U8" s="957"/>
      <c r="V8" s="957"/>
      <c r="W8" s="956"/>
      <c r="X8" s="956"/>
      <c r="Y8" s="953" t="e">
        <f>SUM(#REF!)</f>
        <v>#REF!</v>
      </c>
      <c r="Z8" s="953"/>
      <c r="AA8" s="956"/>
      <c r="AB8" s="956"/>
      <c r="AC8" s="957"/>
      <c r="AD8" s="957"/>
      <c r="AE8" s="956"/>
      <c r="AF8" s="956"/>
      <c r="AG8" s="953" t="e">
        <f>SUM(#REF!)</f>
        <v>#REF!</v>
      </c>
      <c r="AH8" s="953"/>
    </row>
    <row r="9" spans="1:34" ht="13.5" thickTop="1" thickBot="1" x14ac:dyDescent="0.3">
      <c r="A9" s="289" t="s">
        <v>142</v>
      </c>
      <c r="B9" s="290"/>
      <c r="C9" s="291"/>
      <c r="D9" s="292"/>
      <c r="E9" s="293"/>
      <c r="F9" s="292" t="e">
        <f>SUM(#REF!)</f>
        <v>#REF!</v>
      </c>
      <c r="G9" s="291"/>
      <c r="H9" s="294"/>
      <c r="I9" s="291"/>
      <c r="J9" s="294"/>
      <c r="K9" s="291"/>
      <c r="L9" s="294"/>
      <c r="M9" s="291"/>
      <c r="N9" s="290"/>
      <c r="O9" s="954"/>
      <c r="P9" s="954"/>
      <c r="Q9" s="955"/>
      <c r="R9" s="955"/>
      <c r="S9" s="956"/>
      <c r="T9" s="956"/>
      <c r="U9" s="957"/>
      <c r="V9" s="957"/>
      <c r="W9" s="956"/>
      <c r="X9" s="956"/>
      <c r="Y9" s="953">
        <v>10</v>
      </c>
      <c r="Z9" s="953"/>
      <c r="AA9" s="956"/>
      <c r="AB9" s="956"/>
      <c r="AC9" s="957"/>
      <c r="AD9" s="957"/>
      <c r="AE9" s="956"/>
      <c r="AF9" s="956"/>
      <c r="AG9" s="953">
        <v>10</v>
      </c>
      <c r="AH9" s="953"/>
    </row>
    <row r="10" spans="1:34" ht="13.5" thickTop="1" thickBot="1" x14ac:dyDescent="0.3">
      <c r="A10" s="289" t="s">
        <v>143</v>
      </c>
      <c r="B10" s="290"/>
      <c r="C10" s="291"/>
      <c r="D10" s="466"/>
      <c r="E10" s="293" t="e">
        <f>SUM(E2,E4,E6,E8)</f>
        <v>#REF!</v>
      </c>
      <c r="F10" s="292"/>
      <c r="G10" s="291"/>
      <c r="H10" s="294"/>
      <c r="I10" s="291"/>
      <c r="J10" s="294"/>
      <c r="K10" s="291"/>
      <c r="L10" s="294"/>
      <c r="M10" s="291"/>
      <c r="N10" s="290"/>
      <c r="O10" s="954">
        <f>SUM(O2)</f>
        <v>0</v>
      </c>
      <c r="P10" s="954"/>
      <c r="Q10" s="955">
        <f>SUM(Q2)</f>
        <v>0</v>
      </c>
      <c r="R10" s="955"/>
      <c r="S10" s="954" t="e">
        <f>SUM(S2,S4,S6)</f>
        <v>#REF!</v>
      </c>
      <c r="T10" s="954"/>
      <c r="U10" s="955" t="e">
        <f>SUM(U2,U4,U6)</f>
        <v>#REF!</v>
      </c>
      <c r="V10" s="955"/>
      <c r="W10" s="954" t="e">
        <f>SUM(W2,W4,W6)</f>
        <v>#REF!</v>
      </c>
      <c r="X10" s="954"/>
      <c r="Y10" s="953" t="e">
        <f>SUM(Y2,Y4,Y6,Y8)</f>
        <v>#REF!</v>
      </c>
      <c r="Z10" s="953"/>
      <c r="AA10" s="954" t="e">
        <f>SUM(AA2,AA4,AA6)</f>
        <v>#REF!</v>
      </c>
      <c r="AB10" s="954"/>
      <c r="AC10" s="955" t="e">
        <f>SUM(AC2,AC4,AC6)</f>
        <v>#REF!</v>
      </c>
      <c r="AD10" s="955"/>
      <c r="AE10" s="954" t="e">
        <f>SUM(AE2,AE4,AE6)</f>
        <v>#REF!</v>
      </c>
      <c r="AF10" s="954"/>
      <c r="AG10" s="953" t="e">
        <f>SUM(AG2,AG4,AG6,AG8)</f>
        <v>#REF!</v>
      </c>
      <c r="AH10" s="953"/>
    </row>
    <row r="11" spans="1:34" ht="13.5" thickTop="1" thickBot="1" x14ac:dyDescent="0.3">
      <c r="A11" s="289" t="s">
        <v>144</v>
      </c>
      <c r="B11" s="290"/>
      <c r="C11" s="291"/>
      <c r="D11" s="292"/>
      <c r="E11" s="293"/>
      <c r="F11" s="292" t="e">
        <f>SUM(F3,F5,F7,F9)</f>
        <v>#REF!</v>
      </c>
      <c r="G11" s="291"/>
      <c r="H11" s="294"/>
      <c r="I11" s="291"/>
      <c r="J11" s="294"/>
      <c r="K11" s="291"/>
      <c r="L11" s="294"/>
      <c r="M11" s="291"/>
      <c r="N11" s="290"/>
      <c r="O11" s="954">
        <f>SUM(O3)</f>
        <v>0</v>
      </c>
      <c r="P11" s="954"/>
      <c r="Q11" s="955">
        <f>SUM(Q3)</f>
        <v>0</v>
      </c>
      <c r="R11" s="955"/>
      <c r="S11" s="954" t="e">
        <f>SUM(S3,S5,S7)</f>
        <v>#REF!</v>
      </c>
      <c r="T11" s="954"/>
      <c r="U11" s="955" t="e">
        <f>SUM(U3,U5,U7)</f>
        <v>#REF!</v>
      </c>
      <c r="V11" s="955"/>
      <c r="W11" s="954" t="e">
        <f>SUM(W3,W5,W7)</f>
        <v>#REF!</v>
      </c>
      <c r="X11" s="954"/>
      <c r="Y11" s="953" t="e">
        <f>SUM(Y3,Y5,Y7,Y9)</f>
        <v>#REF!</v>
      </c>
      <c r="Z11" s="953"/>
      <c r="AA11" s="954" t="e">
        <f>SUM(AA3,AA5,AA7)</f>
        <v>#REF!</v>
      </c>
      <c r="AB11" s="954"/>
      <c r="AC11" s="955" t="e">
        <f>SUM(AC3,AC5,AC7)</f>
        <v>#REF!</v>
      </c>
      <c r="AD11" s="955"/>
      <c r="AE11" s="954" t="e">
        <f>SUM(AE3,AE5,AE7)</f>
        <v>#REF!</v>
      </c>
      <c r="AF11" s="954"/>
      <c r="AG11" s="953" t="e">
        <f>SUM(AG3,AG5,AG7,AG9)</f>
        <v>#REF!</v>
      </c>
      <c r="AH11" s="953"/>
    </row>
    <row r="12" spans="1:34" ht="13.5" thickTop="1" thickBot="1" x14ac:dyDescent="0.3">
      <c r="A12" s="205"/>
      <c r="B12" s="206"/>
      <c r="C12" s="295"/>
      <c r="D12" s="206"/>
      <c r="E12" s="471"/>
      <c r="F12" s="264"/>
      <c r="G12" s="471"/>
      <c r="H12" s="297"/>
      <c r="I12" s="298"/>
      <c r="J12" s="298"/>
      <c r="K12" s="298"/>
      <c r="L12" s="298"/>
      <c r="M12" s="298"/>
      <c r="N12" s="264"/>
      <c r="O12" s="471"/>
      <c r="P12" s="298"/>
      <c r="Q12" s="298"/>
      <c r="R12" s="264"/>
      <c r="S12" s="471"/>
      <c r="T12" s="298"/>
      <c r="U12" s="298"/>
      <c r="V12" s="264"/>
      <c r="W12" s="299"/>
      <c r="X12" s="300"/>
      <c r="Y12" s="300"/>
      <c r="Z12" s="300"/>
      <c r="AA12" s="471"/>
      <c r="AB12" s="298"/>
      <c r="AC12" s="298"/>
      <c r="AD12" s="264"/>
      <c r="AE12" s="299"/>
      <c r="AF12" s="300"/>
      <c r="AG12" s="300"/>
      <c r="AH12" s="300"/>
    </row>
    <row r="13" spans="1:34" ht="13.5" thickTop="1" thickBot="1" x14ac:dyDescent="0.3">
      <c r="A13" s="1"/>
      <c r="B13" s="2"/>
      <c r="C13" s="2"/>
      <c r="D13" s="2"/>
      <c r="E13" s="2"/>
      <c r="F13" s="2"/>
      <c r="G13" s="3"/>
      <c r="H13" s="3"/>
      <c r="I13" s="3"/>
      <c r="J13" s="3"/>
      <c r="K13" s="3"/>
      <c r="L13" s="3"/>
      <c r="M13" s="3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4"/>
      <c r="AB13" s="4"/>
      <c r="AC13" s="4"/>
      <c r="AD13" s="4"/>
      <c r="AE13" s="2"/>
      <c r="AF13" s="2"/>
      <c r="AG13" s="2"/>
      <c r="AH13" s="2"/>
    </row>
    <row r="14" spans="1:34" ht="85" thickTop="1" thickBot="1" x14ac:dyDescent="0.3">
      <c r="A14" s="283" t="s">
        <v>135</v>
      </c>
      <c r="B14" s="284"/>
      <c r="C14" s="285"/>
      <c r="D14" s="286"/>
      <c r="E14" s="287">
        <f>SUM('PSpec M-5 MGR ST'!E103)</f>
        <v>120</v>
      </c>
      <c r="F14" s="286"/>
      <c r="G14" s="285"/>
      <c r="H14" s="288"/>
      <c r="I14" s="285"/>
      <c r="J14" s="288"/>
      <c r="K14" s="285"/>
      <c r="L14" s="288"/>
      <c r="M14" s="285"/>
      <c r="N14" s="284"/>
      <c r="O14" s="958">
        <f>SUM('PSpec M-5 MGR ST'!P103:Q103)</f>
        <v>0</v>
      </c>
      <c r="P14" s="958"/>
      <c r="Q14" s="959">
        <f>SUM('PSpec M-5 MGR ST'!R103:S103)</f>
        <v>0</v>
      </c>
      <c r="R14" s="959"/>
      <c r="S14" s="958">
        <f>SUM('PSpec M-5 MGR ST'!T103:U103)</f>
        <v>0</v>
      </c>
      <c r="T14" s="958"/>
      <c r="U14" s="959">
        <f>SUM('PSpec M-5 MGR ST'!V103:W103)</f>
        <v>0</v>
      </c>
      <c r="V14" s="959"/>
      <c r="W14" s="958">
        <f>SUM('PSpec M-5 MGR ST'!X103:Y103)</f>
        <v>0</v>
      </c>
      <c r="X14" s="958"/>
      <c r="Y14" s="960">
        <f>SUM('PSpec M-5 MGR ST'!Z103:AA103)</f>
        <v>0</v>
      </c>
      <c r="Z14" s="960"/>
      <c r="AA14" s="958">
        <f>SUM('PSpec M-5 MGR ST'!AB103:AC103)</f>
        <v>0</v>
      </c>
      <c r="AB14" s="958"/>
      <c r="AC14" s="959">
        <f>SUM('PSpec M-5 MGR ST'!AD103:AE103)</f>
        <v>60</v>
      </c>
      <c r="AD14" s="959"/>
      <c r="AE14" s="958">
        <f>SUM('PSpec M-5 MGR ST'!AF104:AG104)</f>
        <v>0</v>
      </c>
      <c r="AF14" s="958"/>
      <c r="AG14" s="960">
        <f>SUM('PSpec M-5 MGR ST'!AH104:AI104)</f>
        <v>0</v>
      </c>
      <c r="AH14" s="960"/>
    </row>
    <row r="15" spans="1:34" ht="95.5" thickTop="1" thickBot="1" x14ac:dyDescent="0.3">
      <c r="A15" s="283" t="s">
        <v>136</v>
      </c>
      <c r="B15" s="284"/>
      <c r="C15" s="285"/>
      <c r="D15" s="286"/>
      <c r="E15" s="287"/>
      <c r="F15" s="286">
        <f>SUM('PSpec M-5 MGR ST'!G105)</f>
        <v>0</v>
      </c>
      <c r="G15" s="285"/>
      <c r="H15" s="288"/>
      <c r="I15" s="285"/>
      <c r="J15" s="288"/>
      <c r="K15" s="285"/>
      <c r="L15" s="288"/>
      <c r="M15" s="285"/>
      <c r="N15" s="284"/>
      <c r="O15" s="958">
        <f>SUM('PSpec M-5 MGR ST'!P105:Q105)</f>
        <v>0</v>
      </c>
      <c r="P15" s="958"/>
      <c r="Q15" s="959">
        <f>SUM('PSpec M-5 MGR ST'!R105:S105)</f>
        <v>0</v>
      </c>
      <c r="R15" s="959"/>
      <c r="S15" s="958">
        <f>SUM('PSpec M-5 MGR ST'!T105:U105)</f>
        <v>0</v>
      </c>
      <c r="T15" s="958"/>
      <c r="U15" s="959">
        <f>SUM('PSpec M-5 MGR ST'!V105:W105)</f>
        <v>0</v>
      </c>
      <c r="V15" s="959"/>
      <c r="W15" s="958">
        <f>SUM('PSpec M-5 MGR ST'!X105:Y105)</f>
        <v>0</v>
      </c>
      <c r="X15" s="958"/>
      <c r="Y15" s="960">
        <f>SUM('PSpec M-5 MGR ST'!Z105:AA105)</f>
        <v>0</v>
      </c>
      <c r="Z15" s="960"/>
      <c r="AA15" s="958">
        <f>SUM('PSpec M-5 MGR ST'!AB105:AC105)</f>
        <v>0</v>
      </c>
      <c r="AB15" s="958"/>
      <c r="AC15" s="959">
        <f>SUM('PSpec M-5 MGR ST'!AD105:AE105)</f>
        <v>0</v>
      </c>
      <c r="AD15" s="959"/>
      <c r="AE15" s="958">
        <f>SUM('PSpec M-5 MGR ST'!AF105:AG105)</f>
        <v>0</v>
      </c>
      <c r="AF15" s="958"/>
      <c r="AG15" s="960">
        <f>SUM('PSpec M-5 MGR ST'!AH105:AI105)</f>
        <v>0</v>
      </c>
      <c r="AH15" s="960"/>
    </row>
    <row r="16" spans="1:34" ht="13.5" thickTop="1" thickBot="1" x14ac:dyDescent="0.3">
      <c r="A16" s="289" t="s">
        <v>137</v>
      </c>
      <c r="B16" s="290"/>
      <c r="C16" s="291"/>
      <c r="D16" s="292"/>
      <c r="E16" s="293">
        <f>SUM(E7)</f>
        <v>0</v>
      </c>
      <c r="F16" s="292"/>
      <c r="G16" s="291"/>
      <c r="H16" s="294"/>
      <c r="I16" s="291"/>
      <c r="J16" s="294"/>
      <c r="K16" s="291"/>
      <c r="L16" s="294"/>
      <c r="M16" s="291"/>
      <c r="N16" s="290"/>
      <c r="O16" s="954"/>
      <c r="P16" s="954"/>
      <c r="Q16" s="955"/>
      <c r="R16" s="955"/>
      <c r="S16" s="954" t="e">
        <f>SUM(S7:T7)</f>
        <v>#REF!</v>
      </c>
      <c r="T16" s="954"/>
      <c r="U16" s="955" t="e">
        <f>SUM(U7:V7)</f>
        <v>#REF!</v>
      </c>
      <c r="V16" s="955"/>
      <c r="W16" s="954" t="e">
        <f>SUM(W7:X7)</f>
        <v>#REF!</v>
      </c>
      <c r="X16" s="954"/>
      <c r="Y16" s="953" t="e">
        <f>SUM(Y7:Z7)</f>
        <v>#REF!</v>
      </c>
      <c r="Z16" s="953"/>
      <c r="AA16" s="954" t="e">
        <f>SUM(AA7:AB7)</f>
        <v>#REF!</v>
      </c>
      <c r="AB16" s="954"/>
      <c r="AC16" s="955" t="e">
        <f>SUM(AC7:AD7)</f>
        <v>#REF!</v>
      </c>
      <c r="AD16" s="955"/>
      <c r="AE16" s="954" t="e">
        <f>SUM(AE7:AF7)</f>
        <v>#REF!</v>
      </c>
      <c r="AF16" s="954"/>
      <c r="AG16" s="953" t="e">
        <f>SUM(AG7:AH7)</f>
        <v>#REF!</v>
      </c>
      <c r="AH16" s="953"/>
    </row>
    <row r="17" spans="1:34" ht="13.5" thickTop="1" thickBot="1" x14ac:dyDescent="0.3">
      <c r="A17" s="289" t="s">
        <v>138</v>
      </c>
      <c r="B17" s="290"/>
      <c r="C17" s="291"/>
      <c r="D17" s="292"/>
      <c r="E17" s="293"/>
      <c r="F17" s="292">
        <f>SUM(F8)</f>
        <v>0</v>
      </c>
      <c r="G17" s="291"/>
      <c r="H17" s="294"/>
      <c r="I17" s="291"/>
      <c r="J17" s="294"/>
      <c r="K17" s="291"/>
      <c r="L17" s="294"/>
      <c r="M17" s="291"/>
      <c r="N17" s="290"/>
      <c r="O17" s="954"/>
      <c r="P17" s="954"/>
      <c r="Q17" s="955"/>
      <c r="R17" s="955"/>
      <c r="S17" s="954">
        <f>SUM(S8:T8)</f>
        <v>0</v>
      </c>
      <c r="T17" s="954"/>
      <c r="U17" s="955">
        <f>SUM(U8:V8)</f>
        <v>0</v>
      </c>
      <c r="V17" s="955"/>
      <c r="W17" s="954">
        <f>SUM(W8:X8)</f>
        <v>0</v>
      </c>
      <c r="X17" s="954"/>
      <c r="Y17" s="953" t="e">
        <f>SUM(Y8:Z8)</f>
        <v>#REF!</v>
      </c>
      <c r="Z17" s="953"/>
      <c r="AA17" s="954">
        <f>SUM(AA8:AB8)</f>
        <v>0</v>
      </c>
      <c r="AB17" s="954"/>
      <c r="AC17" s="955">
        <f>SUM(AC8:AD8)</f>
        <v>0</v>
      </c>
      <c r="AD17" s="955"/>
      <c r="AE17" s="954">
        <f>SUM(AE8:AF8)</f>
        <v>0</v>
      </c>
      <c r="AF17" s="954"/>
      <c r="AG17" s="953" t="e">
        <f>SUM(AG8:AH8)</f>
        <v>#REF!</v>
      </c>
      <c r="AH17" s="953"/>
    </row>
    <row r="18" spans="1:34" ht="13.5" thickTop="1" thickBot="1" x14ac:dyDescent="0.3">
      <c r="A18" s="289" t="s">
        <v>139</v>
      </c>
      <c r="B18" s="290"/>
      <c r="C18" s="291"/>
      <c r="D18" s="292"/>
      <c r="E18" s="293" t="e">
        <f>SUM(#REF!)</f>
        <v>#REF!</v>
      </c>
      <c r="F18" s="292"/>
      <c r="G18" s="291"/>
      <c r="H18" s="294"/>
      <c r="I18" s="291"/>
      <c r="J18" s="294"/>
      <c r="K18" s="291"/>
      <c r="L18" s="294"/>
      <c r="M18" s="291"/>
      <c r="N18" s="290"/>
      <c r="O18" s="954"/>
      <c r="P18" s="954"/>
      <c r="Q18" s="955"/>
      <c r="R18" s="955"/>
      <c r="S18" s="954" t="e">
        <f>SUM(#REF!)</f>
        <v>#REF!</v>
      </c>
      <c r="T18" s="954"/>
      <c r="U18" s="955" t="e">
        <f>SUM(#REF!)</f>
        <v>#REF!</v>
      </c>
      <c r="V18" s="955"/>
      <c r="W18" s="954" t="e">
        <f>SUM(#REF!)</f>
        <v>#REF!</v>
      </c>
      <c r="X18" s="954"/>
      <c r="Y18" s="953" t="e">
        <f>SUM(#REF!)</f>
        <v>#REF!</v>
      </c>
      <c r="Z18" s="953"/>
      <c r="AA18" s="954" t="e">
        <f>SUM(#REF!)</f>
        <v>#REF!</v>
      </c>
      <c r="AB18" s="954"/>
      <c r="AC18" s="955" t="e">
        <f>SUM(#REF!)</f>
        <v>#REF!</v>
      </c>
      <c r="AD18" s="955"/>
      <c r="AE18" s="954" t="e">
        <f>SUM(#REF!)</f>
        <v>#REF!</v>
      </c>
      <c r="AF18" s="954"/>
      <c r="AG18" s="953" t="e">
        <f>SUM(#REF!)</f>
        <v>#REF!</v>
      </c>
      <c r="AH18" s="953"/>
    </row>
    <row r="19" spans="1:34" ht="13.5" thickTop="1" thickBot="1" x14ac:dyDescent="0.3">
      <c r="A19" s="289" t="s">
        <v>140</v>
      </c>
      <c r="B19" s="290"/>
      <c r="C19" s="291"/>
      <c r="D19" s="292"/>
      <c r="E19" s="293"/>
      <c r="F19" s="292" t="e">
        <f>SUM(#REF!)</f>
        <v>#REF!</v>
      </c>
      <c r="G19" s="291"/>
      <c r="H19" s="294"/>
      <c r="I19" s="291"/>
      <c r="J19" s="294"/>
      <c r="K19" s="291"/>
      <c r="L19" s="294"/>
      <c r="M19" s="291"/>
      <c r="N19" s="290"/>
      <c r="O19" s="954"/>
      <c r="P19" s="954"/>
      <c r="Q19" s="955"/>
      <c r="R19" s="955"/>
      <c r="S19" s="954" t="e">
        <f>SUM(#REF!)</f>
        <v>#REF!</v>
      </c>
      <c r="T19" s="954"/>
      <c r="U19" s="955" t="e">
        <f>SUM(#REF!)</f>
        <v>#REF!</v>
      </c>
      <c r="V19" s="955"/>
      <c r="W19" s="954" t="e">
        <f>SUM(#REF!)</f>
        <v>#REF!</v>
      </c>
      <c r="X19" s="954"/>
      <c r="Y19" s="953" t="e">
        <f>SUM(#REF!)</f>
        <v>#REF!</v>
      </c>
      <c r="Z19" s="953"/>
      <c r="AA19" s="954" t="e">
        <f>SUM(#REF!)</f>
        <v>#REF!</v>
      </c>
      <c r="AB19" s="954"/>
      <c r="AC19" s="955" t="e">
        <f>SUM(#REF!)</f>
        <v>#REF!</v>
      </c>
      <c r="AD19" s="955"/>
      <c r="AE19" s="954" t="e">
        <f>SUM(#REF!)</f>
        <v>#REF!</v>
      </c>
      <c r="AF19" s="954"/>
      <c r="AG19" s="953" t="e">
        <f>SUM(#REF!)</f>
        <v>#REF!</v>
      </c>
      <c r="AH19" s="953"/>
    </row>
    <row r="20" spans="1:34" ht="13.5" thickTop="1" thickBot="1" x14ac:dyDescent="0.3">
      <c r="A20" s="289" t="s">
        <v>141</v>
      </c>
      <c r="B20" s="290"/>
      <c r="C20" s="291"/>
      <c r="D20" s="292"/>
      <c r="E20" s="293" t="e">
        <f>SUM(#REF!)</f>
        <v>#REF!</v>
      </c>
      <c r="F20" s="292"/>
      <c r="G20" s="291"/>
      <c r="H20" s="294"/>
      <c r="I20" s="291"/>
      <c r="J20" s="294"/>
      <c r="K20" s="291"/>
      <c r="L20" s="294"/>
      <c r="M20" s="291"/>
      <c r="N20" s="290"/>
      <c r="O20" s="954"/>
      <c r="P20" s="954"/>
      <c r="Q20" s="955"/>
      <c r="R20" s="955"/>
      <c r="S20" s="956"/>
      <c r="T20" s="956"/>
      <c r="U20" s="957"/>
      <c r="V20" s="957"/>
      <c r="W20" s="956"/>
      <c r="X20" s="956"/>
      <c r="Y20" s="953" t="e">
        <f>SUM(#REF!)</f>
        <v>#REF!</v>
      </c>
      <c r="Z20" s="953"/>
      <c r="AA20" s="956"/>
      <c r="AB20" s="956"/>
      <c r="AC20" s="957"/>
      <c r="AD20" s="957"/>
      <c r="AE20" s="956"/>
      <c r="AF20" s="956"/>
      <c r="AG20" s="953" t="e">
        <f>SUM(#REF!)</f>
        <v>#REF!</v>
      </c>
      <c r="AH20" s="953"/>
    </row>
    <row r="21" spans="1:34" ht="13.5" thickTop="1" thickBot="1" x14ac:dyDescent="0.3">
      <c r="A21" s="289" t="s">
        <v>142</v>
      </c>
      <c r="B21" s="290"/>
      <c r="C21" s="291"/>
      <c r="D21" s="292"/>
      <c r="E21" s="293"/>
      <c r="F21" s="292" t="e">
        <f>SUM(#REF!)</f>
        <v>#REF!</v>
      </c>
      <c r="G21" s="291"/>
      <c r="H21" s="294"/>
      <c r="I21" s="291"/>
      <c r="J21" s="294"/>
      <c r="K21" s="291"/>
      <c r="L21" s="294"/>
      <c r="M21" s="291"/>
      <c r="N21" s="290"/>
      <c r="O21" s="954"/>
      <c r="P21" s="954"/>
      <c r="Q21" s="955"/>
      <c r="R21" s="955"/>
      <c r="S21" s="956"/>
      <c r="T21" s="956"/>
      <c r="U21" s="957"/>
      <c r="V21" s="957"/>
      <c r="W21" s="956"/>
      <c r="X21" s="956"/>
      <c r="Y21" s="953">
        <v>10</v>
      </c>
      <c r="Z21" s="953"/>
      <c r="AA21" s="956"/>
      <c r="AB21" s="956"/>
      <c r="AC21" s="957"/>
      <c r="AD21" s="957"/>
      <c r="AE21" s="956"/>
      <c r="AF21" s="956"/>
      <c r="AG21" s="953">
        <v>10</v>
      </c>
      <c r="AH21" s="953"/>
    </row>
    <row r="22" spans="1:34" ht="13.5" thickTop="1" thickBot="1" x14ac:dyDescent="0.3">
      <c r="A22" s="289" t="s">
        <v>143</v>
      </c>
      <c r="B22" s="290"/>
      <c r="C22" s="291"/>
      <c r="D22" s="466"/>
      <c r="E22" s="293" t="e">
        <f>SUM(E14,E16,E18,E20)</f>
        <v>#REF!</v>
      </c>
      <c r="F22" s="292"/>
      <c r="G22" s="291"/>
      <c r="H22" s="294"/>
      <c r="I22" s="291"/>
      <c r="J22" s="294"/>
      <c r="K22" s="291"/>
      <c r="L22" s="294"/>
      <c r="M22" s="291"/>
      <c r="N22" s="290"/>
      <c r="O22" s="954">
        <f>SUM(O14)</f>
        <v>0</v>
      </c>
      <c r="P22" s="954"/>
      <c r="Q22" s="955">
        <f>SUM(Q14)</f>
        <v>0</v>
      </c>
      <c r="R22" s="955"/>
      <c r="S22" s="954" t="e">
        <f>SUM(S14,S16,S18)</f>
        <v>#REF!</v>
      </c>
      <c r="T22" s="954"/>
      <c r="U22" s="955" t="e">
        <f>SUM(U14,U16,U18)</f>
        <v>#REF!</v>
      </c>
      <c r="V22" s="955"/>
      <c r="W22" s="954" t="e">
        <f>SUM(W14,W16,W18)</f>
        <v>#REF!</v>
      </c>
      <c r="X22" s="954"/>
      <c r="Y22" s="953" t="e">
        <f>SUM(Y14,Y16,Y18,Y20)</f>
        <v>#REF!</v>
      </c>
      <c r="Z22" s="953"/>
      <c r="AA22" s="954" t="e">
        <f>SUM(AA14,AA16,AA18)</f>
        <v>#REF!</v>
      </c>
      <c r="AB22" s="954"/>
      <c r="AC22" s="955" t="e">
        <f>SUM(AC14,AC16,AC18)</f>
        <v>#REF!</v>
      </c>
      <c r="AD22" s="955"/>
      <c r="AE22" s="954" t="e">
        <f>SUM(AE14,AE16,AE18)</f>
        <v>#REF!</v>
      </c>
      <c r="AF22" s="954"/>
      <c r="AG22" s="953" t="e">
        <f>SUM(AG14,AG16,AG18,AG20)</f>
        <v>#REF!</v>
      </c>
      <c r="AH22" s="953"/>
    </row>
    <row r="23" spans="1:34" ht="13.5" thickTop="1" thickBot="1" x14ac:dyDescent="0.3">
      <c r="A23" s="289" t="s">
        <v>144</v>
      </c>
      <c r="B23" s="290"/>
      <c r="C23" s="291"/>
      <c r="D23" s="292"/>
      <c r="E23" s="293"/>
      <c r="F23" s="292" t="e">
        <f>SUM(F15,F17,F19,F21)</f>
        <v>#REF!</v>
      </c>
      <c r="G23" s="291"/>
      <c r="H23" s="294"/>
      <c r="I23" s="291"/>
      <c r="J23" s="294"/>
      <c r="K23" s="291"/>
      <c r="L23" s="294"/>
      <c r="M23" s="291"/>
      <c r="N23" s="290"/>
      <c r="O23" s="954">
        <f>SUM(O15)</f>
        <v>0</v>
      </c>
      <c r="P23" s="954"/>
      <c r="Q23" s="955">
        <f>SUM(Q15)</f>
        <v>0</v>
      </c>
      <c r="R23" s="955"/>
      <c r="S23" s="954" t="e">
        <f>SUM(S15,S17,S19)</f>
        <v>#REF!</v>
      </c>
      <c r="T23" s="954"/>
      <c r="U23" s="955" t="e">
        <f>SUM(U15,U17,U19)</f>
        <v>#REF!</v>
      </c>
      <c r="V23" s="955"/>
      <c r="W23" s="954" t="e">
        <f>SUM(W15,W17,W19)</f>
        <v>#REF!</v>
      </c>
      <c r="X23" s="954"/>
      <c r="Y23" s="953" t="e">
        <f>SUM(Y15,Y17,Y19,Y21)</f>
        <v>#REF!</v>
      </c>
      <c r="Z23" s="953"/>
      <c r="AA23" s="954" t="e">
        <f>SUM(AA15,AA17,AA19)</f>
        <v>#REF!</v>
      </c>
      <c r="AB23" s="954"/>
      <c r="AC23" s="955" t="e">
        <f>SUM(AC15,AC17,AC19)</f>
        <v>#REF!</v>
      </c>
      <c r="AD23" s="955"/>
      <c r="AE23" s="954" t="e">
        <f>SUM(AE15,AE17,AE19)</f>
        <v>#REF!</v>
      </c>
      <c r="AF23" s="954"/>
      <c r="AG23" s="953" t="e">
        <f>SUM(AG15,AG17,AG19,AG21)</f>
        <v>#REF!</v>
      </c>
      <c r="AH23" s="953"/>
    </row>
    <row r="24" spans="1:34" ht="13.5" thickTop="1" thickBot="1" x14ac:dyDescent="0.3">
      <c r="A24" s="205"/>
      <c r="B24" s="206"/>
      <c r="C24" s="295"/>
      <c r="D24" s="206"/>
      <c r="E24" s="471"/>
      <c r="F24" s="264"/>
      <c r="G24" s="471"/>
      <c r="H24" s="297"/>
      <c r="I24" s="298"/>
      <c r="J24" s="298"/>
      <c r="K24" s="298"/>
      <c r="L24" s="298"/>
      <c r="M24" s="298"/>
      <c r="N24" s="264"/>
      <c r="O24" s="471"/>
      <c r="P24" s="298"/>
      <c r="Q24" s="298"/>
      <c r="R24" s="264"/>
      <c r="S24" s="471"/>
      <c r="T24" s="298"/>
      <c r="U24" s="298"/>
      <c r="V24" s="264"/>
      <c r="W24" s="299"/>
      <c r="X24" s="300"/>
      <c r="Y24" s="300"/>
      <c r="Z24" s="300"/>
      <c r="AA24" s="471"/>
      <c r="AB24" s="298"/>
      <c r="AC24" s="298"/>
      <c r="AD24" s="264"/>
      <c r="AE24" s="299"/>
      <c r="AF24" s="300"/>
      <c r="AG24" s="300"/>
      <c r="AH24" s="300"/>
    </row>
    <row r="25" spans="1:34" ht="13" thickTop="1" x14ac:dyDescent="0.25"/>
  </sheetData>
  <mergeCells count="200">
    <mergeCell ref="AE2:AF2"/>
    <mergeCell ref="AG2:AH2"/>
    <mergeCell ref="O3:P3"/>
    <mergeCell ref="Q3:R3"/>
    <mergeCell ref="AE4:AF4"/>
    <mergeCell ref="AG4:AH4"/>
    <mergeCell ref="O2:P2"/>
    <mergeCell ref="Q2:R2"/>
    <mergeCell ref="S2:T2"/>
    <mergeCell ref="U2:V2"/>
    <mergeCell ref="W2:X2"/>
    <mergeCell ref="Y2:Z2"/>
    <mergeCell ref="AA2:AB2"/>
    <mergeCell ref="AC2:AD2"/>
    <mergeCell ref="AE3:AF3"/>
    <mergeCell ref="AG3:AH3"/>
    <mergeCell ref="O4:P4"/>
    <mergeCell ref="Q4:R4"/>
    <mergeCell ref="S4:T4"/>
    <mergeCell ref="U4:V4"/>
    <mergeCell ref="W4:X4"/>
    <mergeCell ref="Y4:Z4"/>
    <mergeCell ref="AA4:AB4"/>
    <mergeCell ref="AC4:AD4"/>
    <mergeCell ref="S3:T3"/>
    <mergeCell ref="U3:V3"/>
    <mergeCell ref="W3:X3"/>
    <mergeCell ref="Y3:Z3"/>
    <mergeCell ref="AA3:AB3"/>
    <mergeCell ref="AC3:AD3"/>
    <mergeCell ref="AG6:AH6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8:AH8"/>
    <mergeCell ref="O7:P7"/>
    <mergeCell ref="Q7:R7"/>
    <mergeCell ref="S7:T7"/>
    <mergeCell ref="U7:V7"/>
    <mergeCell ref="W7:X7"/>
    <mergeCell ref="Y7:Z7"/>
    <mergeCell ref="AA7:AB7"/>
    <mergeCell ref="AC7:AD7"/>
    <mergeCell ref="AE7:AF7"/>
    <mergeCell ref="AG7:AH7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10:AH10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4:AH14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6:AH16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8:AH18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20:AH20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2:AH22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3:AH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60"/>
  <sheetViews>
    <sheetView zoomScale="200" zoomScaleNormal="200" workbookViewId="0">
      <selection activeCell="AJ8" sqref="AJ8"/>
    </sheetView>
  </sheetViews>
  <sheetFormatPr defaultRowHeight="12.5" x14ac:dyDescent="0.25"/>
  <cols>
    <col min="1" max="1" width="37" customWidth="1"/>
    <col min="2" max="3" width="4.81640625" customWidth="1"/>
    <col min="4" max="4" width="3.81640625" customWidth="1"/>
    <col min="5" max="5" width="6.81640625" customWidth="1"/>
    <col min="6" max="6" width="4.81640625" customWidth="1"/>
    <col min="7" max="7" width="4.54296875" customWidth="1"/>
    <col min="8" max="8" width="4" customWidth="1"/>
    <col min="9" max="9" width="4.54296875" customWidth="1"/>
    <col min="10" max="10" width="3.54296875" customWidth="1"/>
    <col min="11" max="11" width="5.1796875" customWidth="1"/>
    <col min="12" max="1025" width="8.54296875" customWidth="1"/>
  </cols>
  <sheetData>
    <row r="1" spans="1:26" x14ac:dyDescent="0.25">
      <c r="A1" s="909"/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909"/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</row>
    <row r="2" spans="1:26" x14ac:dyDescent="0.25">
      <c r="A2" s="910"/>
      <c r="B2" s="910"/>
      <c r="C2" s="910"/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0"/>
      <c r="O2" s="910"/>
      <c r="P2" s="910"/>
      <c r="Q2" s="910"/>
      <c r="R2" s="910"/>
      <c r="S2" s="910"/>
      <c r="T2" s="910"/>
      <c r="U2" s="910"/>
      <c r="V2" s="910"/>
      <c r="W2" s="910"/>
      <c r="X2" s="910"/>
      <c r="Y2" s="910"/>
      <c r="Z2" s="910"/>
    </row>
    <row r="3" spans="1:26" x14ac:dyDescent="0.25">
      <c r="A3" s="921"/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921"/>
      <c r="R3" s="921"/>
      <c r="S3" s="921"/>
      <c r="T3" s="921"/>
      <c r="U3" s="921"/>
      <c r="V3" s="921"/>
      <c r="W3" s="921"/>
      <c r="X3" s="921"/>
      <c r="Y3" s="921"/>
      <c r="Z3" s="921"/>
    </row>
    <row r="4" spans="1:2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909"/>
      <c r="B5" s="909"/>
      <c r="C5" s="909"/>
      <c r="D5" s="909"/>
      <c r="E5" s="909"/>
      <c r="F5" s="909"/>
      <c r="G5" s="909"/>
      <c r="H5" s="909"/>
      <c r="I5" s="909"/>
      <c r="J5" s="909"/>
      <c r="K5" s="909"/>
      <c r="L5" s="909"/>
      <c r="M5" s="909"/>
      <c r="N5" s="909"/>
      <c r="O5" s="909"/>
      <c r="P5" s="909"/>
      <c r="Q5" s="909"/>
      <c r="R5" s="909"/>
      <c r="S5" s="909"/>
      <c r="T5" s="909"/>
      <c r="U5" s="909"/>
      <c r="V5" s="909"/>
      <c r="W5" s="909"/>
      <c r="X5" s="909"/>
      <c r="Y5" s="909"/>
      <c r="Z5" s="909"/>
    </row>
    <row r="6" spans="1:26" x14ac:dyDescent="0.25">
      <c r="A6" s="911"/>
      <c r="B6" s="911"/>
      <c r="C6" s="911"/>
      <c r="D6" s="911"/>
      <c r="E6" s="911"/>
      <c r="F6" s="911"/>
      <c r="G6" s="911"/>
      <c r="H6" s="911"/>
      <c r="I6" s="911"/>
      <c r="J6" s="911"/>
      <c r="K6" s="911"/>
      <c r="L6" s="911"/>
      <c r="M6" s="911"/>
      <c r="N6" s="911"/>
      <c r="O6" s="911"/>
      <c r="P6" s="911"/>
      <c r="Q6" s="911"/>
      <c r="R6" s="911"/>
      <c r="S6" s="911"/>
      <c r="T6" s="911"/>
      <c r="U6" s="911"/>
      <c r="V6" s="911"/>
      <c r="W6" s="911"/>
      <c r="X6" s="911"/>
      <c r="Y6" s="911"/>
      <c r="Z6" s="911"/>
    </row>
    <row r="7" spans="1:26" x14ac:dyDescent="0.25">
      <c r="A7" s="912"/>
      <c r="B7" s="912"/>
      <c r="C7" s="912"/>
      <c r="D7" s="912"/>
      <c r="E7" s="912"/>
      <c r="F7" s="912"/>
      <c r="G7" s="912"/>
      <c r="H7" s="912"/>
      <c r="I7" s="912"/>
      <c r="J7" s="912"/>
      <c r="K7" s="912"/>
      <c r="L7" s="912"/>
      <c r="M7" s="912"/>
      <c r="N7" s="912"/>
      <c r="O7" s="912"/>
      <c r="P7" s="912"/>
      <c r="Q7" s="912"/>
      <c r="R7" s="912"/>
      <c r="S7" s="912"/>
      <c r="T7" s="912"/>
      <c r="U7" s="912"/>
      <c r="V7" s="912"/>
      <c r="W7" s="912"/>
      <c r="X7" s="912"/>
      <c r="Y7" s="912"/>
      <c r="Z7" s="912"/>
    </row>
    <row r="8" spans="1:26" x14ac:dyDescent="0.25">
      <c r="A8" s="1026"/>
      <c r="B8" s="1027"/>
      <c r="C8" s="1028"/>
      <c r="D8" s="1028"/>
      <c r="E8" s="1029"/>
      <c r="F8" s="1030"/>
      <c r="G8" s="1031"/>
      <c r="H8" s="1031"/>
      <c r="I8" s="1031"/>
      <c r="J8" s="1031"/>
      <c r="K8" s="1031"/>
      <c r="L8" s="1031"/>
      <c r="M8" s="1031"/>
      <c r="N8" s="1031"/>
      <c r="O8" s="1028"/>
      <c r="P8" s="1028"/>
      <c r="Q8" s="1028"/>
      <c r="R8" s="1028"/>
      <c r="S8" s="1028"/>
      <c r="T8" s="1028"/>
      <c r="U8" s="1028"/>
      <c r="V8" s="1028"/>
      <c r="W8" s="1032"/>
      <c r="X8" s="1032"/>
      <c r="Y8" s="1032"/>
      <c r="Z8" s="1032"/>
    </row>
    <row r="9" spans="1:26" x14ac:dyDescent="0.25">
      <c r="A9" s="1026"/>
      <c r="B9" s="1027"/>
      <c r="C9" s="1033"/>
      <c r="D9" s="1034"/>
      <c r="E9" s="1029"/>
      <c r="F9" s="1030"/>
      <c r="G9" s="1035"/>
      <c r="H9" s="1036"/>
      <c r="I9" s="1020"/>
      <c r="J9" s="1020"/>
      <c r="K9" s="1020"/>
      <c r="L9" s="1036"/>
      <c r="M9" s="1036"/>
      <c r="N9" s="1037"/>
      <c r="O9" s="1019"/>
      <c r="P9" s="1019"/>
      <c r="Q9" s="1018"/>
      <c r="R9" s="1018"/>
      <c r="S9" s="1019"/>
      <c r="T9" s="1019"/>
      <c r="U9" s="1018"/>
      <c r="V9" s="1018"/>
      <c r="W9" s="1019"/>
      <c r="X9" s="1019"/>
      <c r="Y9" s="1020"/>
      <c r="Z9" s="1020"/>
    </row>
    <row r="10" spans="1:26" ht="33.75" customHeight="1" x14ac:dyDescent="0.25">
      <c r="A10" s="1026"/>
      <c r="B10" s="1027"/>
      <c r="C10" s="1033"/>
      <c r="D10" s="1034"/>
      <c r="E10" s="1029"/>
      <c r="F10" s="1030"/>
      <c r="G10" s="1035"/>
      <c r="H10" s="1036"/>
      <c r="I10" s="306"/>
      <c r="J10" s="306"/>
      <c r="K10" s="306"/>
      <c r="L10" s="1036"/>
      <c r="M10" s="1036"/>
      <c r="N10" s="1037"/>
      <c r="O10" s="305"/>
      <c r="P10" s="306"/>
      <c r="Q10" s="306"/>
      <c r="R10" s="307"/>
      <c r="S10" s="305"/>
      <c r="T10" s="306"/>
      <c r="U10" s="306"/>
      <c r="V10" s="307"/>
      <c r="W10" s="305"/>
      <c r="X10" s="306"/>
      <c r="Y10" s="306"/>
      <c r="Z10" s="306"/>
    </row>
    <row r="11" spans="1:26" x14ac:dyDescent="0.25">
      <c r="A11" s="308"/>
      <c r="B11" s="31"/>
      <c r="C11" s="27"/>
      <c r="D11" s="26"/>
      <c r="E11" s="32"/>
      <c r="F11" s="31"/>
      <c r="G11" s="32"/>
      <c r="H11" s="30"/>
      <c r="I11" s="30"/>
      <c r="J11" s="30"/>
      <c r="K11" s="30"/>
      <c r="L11" s="309"/>
      <c r="M11" s="30"/>
      <c r="N11" s="31"/>
      <c r="O11" s="32"/>
      <c r="P11" s="30"/>
      <c r="Q11" s="30"/>
      <c r="R11" s="31"/>
      <c r="S11" s="32"/>
      <c r="T11" s="30"/>
      <c r="U11" s="30"/>
      <c r="V11" s="31"/>
      <c r="W11" s="32"/>
      <c r="X11" s="34"/>
      <c r="Y11" s="34"/>
      <c r="Z11" s="34"/>
    </row>
    <row r="12" spans="1:26" x14ac:dyDescent="0.25">
      <c r="A12" s="108"/>
      <c r="B12" s="59"/>
      <c r="C12" s="70"/>
      <c r="D12" s="59"/>
      <c r="E12" s="70"/>
      <c r="F12" s="59"/>
      <c r="G12" s="70"/>
      <c r="H12" s="57"/>
      <c r="I12" s="57"/>
      <c r="J12" s="57"/>
      <c r="K12" s="57"/>
      <c r="L12" s="185"/>
      <c r="M12" s="57"/>
      <c r="N12" s="59"/>
      <c r="O12" s="70"/>
      <c r="P12" s="57"/>
      <c r="Q12" s="57"/>
      <c r="R12" s="59"/>
      <c r="S12" s="70"/>
      <c r="T12" s="57"/>
      <c r="U12" s="57"/>
      <c r="V12" s="59"/>
      <c r="W12" s="70"/>
      <c r="X12" s="58"/>
      <c r="Y12" s="58"/>
      <c r="Z12" s="58"/>
    </row>
    <row r="13" spans="1:26" x14ac:dyDescent="0.25">
      <c r="A13" s="310"/>
      <c r="B13" s="59"/>
      <c r="C13" s="70"/>
      <c r="D13" s="59"/>
      <c r="E13" s="70"/>
      <c r="F13" s="59"/>
      <c r="G13" s="70"/>
      <c r="H13" s="57"/>
      <c r="I13" s="57"/>
      <c r="J13" s="57"/>
      <c r="K13" s="57"/>
      <c r="L13" s="185"/>
      <c r="M13" s="185"/>
      <c r="N13" s="184"/>
      <c r="O13" s="70"/>
      <c r="P13" s="57"/>
      <c r="Q13" s="57"/>
      <c r="R13" s="59"/>
      <c r="S13" s="70"/>
      <c r="T13" s="311"/>
      <c r="U13" s="311"/>
      <c r="V13" s="312"/>
      <c r="W13" s="313"/>
      <c r="X13" s="314"/>
      <c r="Y13" s="314"/>
      <c r="Z13" s="314"/>
    </row>
    <row r="14" spans="1:26" x14ac:dyDescent="0.25">
      <c r="A14" s="315"/>
      <c r="B14" s="59"/>
      <c r="C14" s="70"/>
      <c r="D14" s="59"/>
      <c r="E14" s="70"/>
      <c r="F14" s="59"/>
      <c r="G14" s="70"/>
      <c r="H14" s="57"/>
      <c r="I14" s="57"/>
      <c r="J14" s="57"/>
      <c r="K14" s="57"/>
      <c r="L14" s="185"/>
      <c r="M14" s="185"/>
      <c r="N14" s="184"/>
      <c r="O14" s="70"/>
      <c r="P14" s="57"/>
      <c r="Q14" s="57"/>
      <c r="R14" s="59"/>
      <c r="S14" s="70"/>
      <c r="T14" s="57"/>
      <c r="U14" s="57"/>
      <c r="V14" s="59"/>
      <c r="W14" s="70"/>
      <c r="X14" s="58"/>
      <c r="Y14" s="58"/>
      <c r="Z14" s="58"/>
    </row>
    <row r="15" spans="1:26" x14ac:dyDescent="0.25">
      <c r="A15" s="108"/>
      <c r="B15" s="59"/>
      <c r="C15" s="72"/>
      <c r="D15" s="73"/>
      <c r="E15" s="70"/>
      <c r="F15" s="59"/>
      <c r="G15" s="70"/>
      <c r="H15" s="57"/>
      <c r="I15" s="57"/>
      <c r="J15" s="57"/>
      <c r="K15" s="57"/>
      <c r="L15" s="185"/>
      <c r="M15" s="185"/>
      <c r="N15" s="184"/>
      <c r="O15" s="57"/>
      <c r="P15" s="57"/>
      <c r="Q15" s="57"/>
      <c r="R15" s="59"/>
      <c r="S15" s="70"/>
      <c r="T15" s="57"/>
      <c r="U15" s="57"/>
      <c r="V15" s="59"/>
      <c r="W15" s="70"/>
      <c r="X15" s="58"/>
      <c r="Y15" s="58"/>
      <c r="Z15" s="58"/>
    </row>
    <row r="16" spans="1:26" x14ac:dyDescent="0.25">
      <c r="A16" s="315"/>
      <c r="B16" s="59"/>
      <c r="C16" s="72"/>
      <c r="D16" s="73"/>
      <c r="E16" s="70"/>
      <c r="F16" s="59"/>
      <c r="G16" s="70"/>
      <c r="H16" s="57"/>
      <c r="I16" s="57"/>
      <c r="J16" s="57"/>
      <c r="K16" s="57"/>
      <c r="L16" s="185"/>
      <c r="M16" s="185"/>
      <c r="N16" s="184"/>
      <c r="O16" s="57"/>
      <c r="P16" s="57"/>
      <c r="Q16" s="57"/>
      <c r="R16" s="59"/>
      <c r="S16" s="70"/>
      <c r="T16" s="57"/>
      <c r="U16" s="57"/>
      <c r="V16" s="59"/>
      <c r="W16" s="70"/>
      <c r="X16" s="58"/>
      <c r="Y16" s="58"/>
      <c r="Z16" s="58"/>
    </row>
    <row r="17" spans="1:26" x14ac:dyDescent="0.25">
      <c r="A17" s="315"/>
      <c r="B17" s="59"/>
      <c r="C17" s="70"/>
      <c r="D17" s="73"/>
      <c r="E17" s="70"/>
      <c r="F17" s="59"/>
      <c r="G17" s="70"/>
      <c r="H17" s="57"/>
      <c r="I17" s="57"/>
      <c r="J17" s="57"/>
      <c r="K17" s="57"/>
      <c r="L17" s="185"/>
      <c r="M17" s="185"/>
      <c r="N17" s="184"/>
      <c r="O17" s="316"/>
      <c r="P17" s="57"/>
      <c r="Q17" s="57"/>
      <c r="R17" s="59"/>
      <c r="S17" s="70"/>
      <c r="T17" s="57"/>
      <c r="U17" s="57"/>
      <c r="V17" s="59"/>
      <c r="W17" s="70"/>
      <c r="X17" s="58"/>
      <c r="Y17" s="58"/>
      <c r="Z17" s="58"/>
    </row>
    <row r="18" spans="1:26" x14ac:dyDescent="0.25">
      <c r="A18" s="315"/>
      <c r="B18" s="59"/>
      <c r="C18" s="70"/>
      <c r="D18" s="59"/>
      <c r="E18" s="70"/>
      <c r="F18" s="59"/>
      <c r="G18" s="70"/>
      <c r="H18" s="57"/>
      <c r="I18" s="57"/>
      <c r="J18" s="57"/>
      <c r="K18" s="57"/>
      <c r="L18" s="185"/>
      <c r="M18" s="185"/>
      <c r="N18" s="184"/>
      <c r="O18" s="85"/>
      <c r="P18" s="57"/>
      <c r="Q18" s="57"/>
      <c r="R18" s="59"/>
      <c r="S18" s="70"/>
      <c r="T18" s="57"/>
      <c r="U18" s="57"/>
      <c r="V18" s="59"/>
      <c r="W18" s="70"/>
      <c r="X18" s="58"/>
      <c r="Y18" s="58"/>
      <c r="Z18" s="58"/>
    </row>
    <row r="19" spans="1:26" x14ac:dyDescent="0.25">
      <c r="A19" s="317"/>
      <c r="B19" s="59"/>
      <c r="C19" s="56"/>
      <c r="D19" s="55"/>
      <c r="E19" s="56"/>
      <c r="F19" s="55"/>
      <c r="G19" s="56"/>
      <c r="H19" s="142"/>
      <c r="I19" s="142"/>
      <c r="J19" s="142"/>
      <c r="K19" s="142"/>
      <c r="L19" s="201"/>
      <c r="M19" s="201"/>
      <c r="N19" s="199"/>
      <c r="O19" s="303"/>
      <c r="P19" s="142"/>
      <c r="Q19" s="316"/>
      <c r="R19" s="55"/>
      <c r="S19" s="56"/>
      <c r="T19" s="242"/>
      <c r="U19" s="242"/>
      <c r="V19" s="318"/>
      <c r="W19" s="319"/>
      <c r="X19" s="320"/>
      <c r="Y19" s="320"/>
      <c r="Z19" s="320"/>
    </row>
    <row r="20" spans="1:26" x14ac:dyDescent="0.25">
      <c r="A20" s="321"/>
      <c r="B20" s="59"/>
      <c r="C20" s="322"/>
      <c r="D20" s="323"/>
      <c r="E20" s="322"/>
      <c r="F20" s="323"/>
      <c r="G20" s="322"/>
      <c r="H20" s="324"/>
      <c r="I20" s="324"/>
      <c r="J20" s="324"/>
      <c r="K20" s="324"/>
      <c r="L20" s="325"/>
      <c r="M20" s="324"/>
      <c r="N20" s="323"/>
      <c r="O20" s="324"/>
      <c r="P20" s="324"/>
      <c r="Q20" s="326"/>
      <c r="R20" s="323"/>
      <c r="S20" s="322"/>
      <c r="T20" s="324"/>
      <c r="U20" s="324"/>
      <c r="V20" s="323"/>
      <c r="W20" s="322"/>
      <c r="X20" s="271"/>
      <c r="Y20" s="271"/>
      <c r="Z20" s="271"/>
    </row>
    <row r="21" spans="1:26" x14ac:dyDescent="0.25">
      <c r="A21" s="36"/>
      <c r="B21" s="119"/>
      <c r="C21" s="327"/>
      <c r="D21" s="328"/>
      <c r="E21" s="38"/>
      <c r="F21" s="37"/>
      <c r="G21" s="38"/>
      <c r="H21" s="38"/>
      <c r="I21" s="38"/>
      <c r="J21" s="38"/>
      <c r="K21" s="38"/>
      <c r="L21" s="38"/>
      <c r="M21" s="38"/>
      <c r="N21" s="37"/>
      <c r="O21" s="38"/>
      <c r="P21" s="38"/>
      <c r="Q21" s="38"/>
      <c r="R21" s="37"/>
      <c r="S21" s="38"/>
      <c r="T21" s="39"/>
      <c r="U21" s="39"/>
      <c r="V21" s="37"/>
      <c r="W21" s="38"/>
      <c r="X21" s="40"/>
      <c r="Y21" s="40"/>
      <c r="Z21" s="40"/>
    </row>
    <row r="22" spans="1:26" x14ac:dyDescent="0.25">
      <c r="A22" s="329"/>
      <c r="B22" s="31"/>
      <c r="C22" s="32"/>
      <c r="D22" s="31"/>
      <c r="E22" s="32"/>
      <c r="F22" s="31"/>
      <c r="G22" s="32"/>
      <c r="H22" s="30"/>
      <c r="I22" s="30"/>
      <c r="J22" s="30"/>
      <c r="K22" s="30"/>
      <c r="L22" s="240"/>
      <c r="M22" s="30"/>
      <c r="N22" s="31"/>
      <c r="O22" s="32"/>
      <c r="P22" s="30"/>
      <c r="Q22" s="30"/>
      <c r="R22" s="31"/>
      <c r="S22" s="32"/>
      <c r="T22" s="30"/>
      <c r="U22" s="30"/>
      <c r="V22" s="31"/>
      <c r="W22" s="32"/>
      <c r="X22" s="29"/>
      <c r="Y22" s="29"/>
      <c r="Z22" s="29"/>
    </row>
    <row r="23" spans="1:26" x14ac:dyDescent="0.25">
      <c r="A23" s="108"/>
      <c r="B23" s="59"/>
      <c r="C23" s="70"/>
      <c r="D23" s="59"/>
      <c r="E23" s="70"/>
      <c r="F23" s="59"/>
      <c r="G23" s="70"/>
      <c r="H23" s="57"/>
      <c r="I23" s="57"/>
      <c r="J23" s="57"/>
      <c r="K23" s="57"/>
      <c r="L23" s="185"/>
      <c r="M23" s="57"/>
      <c r="N23" s="59"/>
      <c r="O23" s="70"/>
      <c r="P23" s="57"/>
      <c r="Q23" s="70"/>
      <c r="R23" s="59"/>
      <c r="S23" s="70"/>
      <c r="T23" s="57"/>
      <c r="U23" s="57"/>
      <c r="V23" s="59"/>
      <c r="W23" s="70"/>
      <c r="X23" s="58"/>
      <c r="Y23" s="58"/>
      <c r="Z23" s="58"/>
    </row>
    <row r="24" spans="1:26" x14ac:dyDescent="0.25">
      <c r="A24" s="108"/>
      <c r="B24" s="59"/>
      <c r="C24" s="70"/>
      <c r="D24" s="59"/>
      <c r="E24" s="70"/>
      <c r="F24" s="59"/>
      <c r="G24" s="70"/>
      <c r="H24" s="57"/>
      <c r="I24" s="57"/>
      <c r="J24" s="57"/>
      <c r="K24" s="57"/>
      <c r="L24" s="185"/>
      <c r="M24" s="57"/>
      <c r="N24" s="59"/>
      <c r="O24" s="70"/>
      <c r="P24" s="60"/>
      <c r="Q24" s="70"/>
      <c r="R24" s="71"/>
      <c r="S24" s="64"/>
      <c r="T24" s="60"/>
      <c r="U24" s="60"/>
      <c r="V24" s="71"/>
      <c r="W24" s="64"/>
      <c r="X24" s="61"/>
      <c r="Y24" s="61"/>
      <c r="Z24" s="61"/>
    </row>
    <row r="25" spans="1:26" x14ac:dyDescent="0.25">
      <c r="A25" s="108"/>
      <c r="B25" s="59"/>
      <c r="C25" s="70"/>
      <c r="D25" s="59"/>
      <c r="E25" s="70"/>
      <c r="F25" s="59"/>
      <c r="G25" s="70"/>
      <c r="H25" s="57"/>
      <c r="I25" s="57"/>
      <c r="J25" s="57"/>
      <c r="K25" s="57"/>
      <c r="L25" s="185"/>
      <c r="M25" s="57"/>
      <c r="N25" s="59"/>
      <c r="O25" s="70"/>
      <c r="P25" s="60"/>
      <c r="Q25" s="70"/>
      <c r="R25" s="71"/>
      <c r="S25" s="64"/>
      <c r="T25" s="60"/>
      <c r="U25" s="60"/>
      <c r="V25" s="71"/>
      <c r="W25" s="64"/>
      <c r="X25" s="61"/>
      <c r="Y25" s="61"/>
      <c r="Z25" s="61"/>
    </row>
    <row r="26" spans="1:26" x14ac:dyDescent="0.25">
      <c r="A26" s="330"/>
      <c r="B26" s="55"/>
      <c r="C26" s="56"/>
      <c r="D26" s="55"/>
      <c r="E26" s="56"/>
      <c r="F26" s="55"/>
      <c r="G26" s="56"/>
      <c r="H26" s="142"/>
      <c r="I26" s="142"/>
      <c r="J26" s="142"/>
      <c r="K26" s="142"/>
      <c r="L26" s="201"/>
      <c r="M26" s="142"/>
      <c r="N26" s="55"/>
      <c r="O26" s="56"/>
      <c r="P26" s="331"/>
      <c r="Q26" s="56"/>
      <c r="R26" s="332"/>
      <c r="S26" s="84"/>
      <c r="T26" s="78"/>
      <c r="U26" s="78"/>
      <c r="V26" s="333"/>
      <c r="W26" s="84"/>
      <c r="X26" s="81"/>
      <c r="Y26" s="81"/>
      <c r="Z26" s="81"/>
    </row>
    <row r="27" spans="1:26" x14ac:dyDescent="0.25">
      <c r="A27" s="330"/>
      <c r="B27" s="55"/>
      <c r="C27" s="56"/>
      <c r="D27" s="55"/>
      <c r="E27" s="56"/>
      <c r="F27" s="55"/>
      <c r="G27" s="56"/>
      <c r="H27" s="142"/>
      <c r="I27" s="142"/>
      <c r="J27" s="142"/>
      <c r="K27" s="142"/>
      <c r="L27" s="201"/>
      <c r="M27" s="142"/>
      <c r="N27" s="55"/>
      <c r="O27" s="56"/>
      <c r="P27" s="242"/>
      <c r="Q27" s="56"/>
      <c r="R27" s="312"/>
      <c r="S27" s="70"/>
      <c r="T27" s="57"/>
      <c r="U27" s="57"/>
      <c r="V27" s="59"/>
      <c r="W27" s="70"/>
      <c r="X27" s="58"/>
      <c r="Y27" s="58"/>
      <c r="Z27" s="58"/>
    </row>
    <row r="28" spans="1:26" x14ac:dyDescent="0.25">
      <c r="A28" s="330"/>
      <c r="B28" s="55"/>
      <c r="C28" s="56"/>
      <c r="D28" s="55"/>
      <c r="E28" s="56"/>
      <c r="F28" s="55"/>
      <c r="G28" s="56"/>
      <c r="H28" s="142"/>
      <c r="I28" s="142"/>
      <c r="J28" s="142"/>
      <c r="K28" s="142"/>
      <c r="L28" s="201"/>
      <c r="M28" s="142"/>
      <c r="N28" s="55"/>
      <c r="O28" s="56"/>
      <c r="P28" s="311"/>
      <c r="Q28" s="56"/>
      <c r="R28" s="332"/>
      <c r="S28" s="84"/>
      <c r="T28" s="78"/>
      <c r="U28" s="78"/>
      <c r="V28" s="333"/>
      <c r="W28" s="84"/>
      <c r="X28" s="81"/>
      <c r="Y28" s="81"/>
      <c r="Z28" s="81"/>
    </row>
    <row r="29" spans="1:26" x14ac:dyDescent="0.25">
      <c r="A29" s="330"/>
      <c r="B29" s="55"/>
      <c r="C29" s="56"/>
      <c r="D29" s="55"/>
      <c r="E29" s="56"/>
      <c r="F29" s="55"/>
      <c r="G29" s="56"/>
      <c r="H29" s="142"/>
      <c r="I29" s="142"/>
      <c r="J29" s="142"/>
      <c r="K29" s="142"/>
      <c r="L29" s="201"/>
      <c r="M29" s="142"/>
      <c r="N29" s="55"/>
      <c r="O29" s="56"/>
      <c r="P29" s="331"/>
      <c r="Q29" s="56"/>
      <c r="R29" s="312"/>
      <c r="S29" s="70"/>
      <c r="T29" s="57"/>
      <c r="U29" s="57"/>
      <c r="V29" s="59"/>
      <c r="W29" s="70"/>
      <c r="X29" s="58"/>
      <c r="Y29" s="58"/>
      <c r="Z29" s="58"/>
    </row>
    <row r="30" spans="1:26" x14ac:dyDescent="0.25">
      <c r="A30" s="330"/>
      <c r="B30" s="55"/>
      <c r="C30" s="56"/>
      <c r="D30" s="55"/>
      <c r="E30" s="56"/>
      <c r="F30" s="55"/>
      <c r="G30" s="56"/>
      <c r="H30" s="142"/>
      <c r="I30" s="142"/>
      <c r="J30" s="142"/>
      <c r="K30" s="142"/>
      <c r="L30" s="201"/>
      <c r="M30" s="142"/>
      <c r="N30" s="55"/>
      <c r="O30" s="56"/>
      <c r="P30" s="311"/>
      <c r="Q30" s="56"/>
      <c r="R30" s="332"/>
      <c r="S30" s="84"/>
      <c r="T30" s="78"/>
      <c r="U30" s="78"/>
      <c r="V30" s="333"/>
      <c r="W30" s="84"/>
      <c r="X30" s="81"/>
      <c r="Y30" s="81"/>
      <c r="Z30" s="81"/>
    </row>
    <row r="31" spans="1:26" x14ac:dyDescent="0.25">
      <c r="A31" s="1021"/>
      <c r="B31" s="1022"/>
      <c r="C31" s="1012"/>
      <c r="D31" s="1022"/>
      <c r="E31" s="1012"/>
      <c r="F31" s="55"/>
      <c r="G31" s="53"/>
      <c r="H31" s="1023"/>
      <c r="I31" s="142"/>
      <c r="J31" s="1023"/>
      <c r="K31" s="1023"/>
      <c r="L31" s="971"/>
      <c r="M31" s="1023"/>
      <c r="N31" s="1022"/>
      <c r="O31" s="1012"/>
      <c r="P31" s="1024"/>
      <c r="Q31" s="1023"/>
      <c r="R31" s="1025"/>
      <c r="S31" s="1012"/>
      <c r="T31" s="1023"/>
      <c r="U31" s="1023"/>
      <c r="V31" s="1022"/>
      <c r="W31" s="1012"/>
      <c r="X31" s="1013"/>
      <c r="Y31" s="1013"/>
      <c r="Z31" s="1013"/>
    </row>
    <row r="32" spans="1:26" x14ac:dyDescent="0.25">
      <c r="A32" s="1021"/>
      <c r="B32" s="1022"/>
      <c r="C32" s="1012"/>
      <c r="D32" s="1022"/>
      <c r="E32" s="1012"/>
      <c r="F32" s="55"/>
      <c r="G32" s="72"/>
      <c r="H32" s="1023"/>
      <c r="I32" s="57"/>
      <c r="J32" s="1023"/>
      <c r="K32" s="1023"/>
      <c r="L32" s="971"/>
      <c r="M32" s="1023"/>
      <c r="N32" s="1022"/>
      <c r="O32" s="1012"/>
      <c r="P32" s="1024"/>
      <c r="Q32" s="1023"/>
      <c r="R32" s="1025"/>
      <c r="S32" s="1012"/>
      <c r="T32" s="1023"/>
      <c r="U32" s="1023"/>
      <c r="V32" s="1022"/>
      <c r="W32" s="1012"/>
      <c r="X32" s="1013"/>
      <c r="Y32" s="1013"/>
      <c r="Z32" s="1013"/>
    </row>
    <row r="33" spans="1:26" x14ac:dyDescent="0.25">
      <c r="A33" s="330"/>
      <c r="B33" s="55"/>
      <c r="C33" s="56"/>
      <c r="D33" s="55"/>
      <c r="E33" s="56"/>
      <c r="F33" s="55"/>
      <c r="G33" s="56"/>
      <c r="H33" s="142"/>
      <c r="I33" s="142"/>
      <c r="J33" s="142"/>
      <c r="K33" s="142"/>
      <c r="L33" s="201"/>
      <c r="M33" s="142"/>
      <c r="N33" s="55"/>
      <c r="O33" s="56"/>
      <c r="P33" s="60"/>
      <c r="Q33" s="84"/>
      <c r="R33" s="332"/>
      <c r="S33" s="84"/>
      <c r="T33" s="78"/>
      <c r="U33" s="78"/>
      <c r="V33" s="333"/>
      <c r="W33" s="84"/>
      <c r="X33" s="81"/>
      <c r="Y33" s="81"/>
      <c r="Z33" s="81"/>
    </row>
    <row r="34" spans="1:26" x14ac:dyDescent="0.25">
      <c r="A34" s="330"/>
      <c r="B34" s="55"/>
      <c r="C34" s="56"/>
      <c r="D34" s="55"/>
      <c r="E34" s="56"/>
      <c r="F34" s="55"/>
      <c r="G34" s="56"/>
      <c r="H34" s="142"/>
      <c r="I34" s="142"/>
      <c r="J34" s="142"/>
      <c r="K34" s="142"/>
      <c r="L34" s="201"/>
      <c r="M34" s="142"/>
      <c r="N34" s="55"/>
      <c r="O34" s="56"/>
      <c r="P34" s="60"/>
      <c r="Q34" s="56"/>
      <c r="R34" s="312"/>
      <c r="S34" s="70"/>
      <c r="T34" s="57"/>
      <c r="U34" s="57"/>
      <c r="V34" s="59"/>
      <c r="W34" s="2"/>
      <c r="X34" s="58"/>
      <c r="Y34" s="58"/>
      <c r="Z34" s="58"/>
    </row>
    <row r="35" spans="1:26" x14ac:dyDescent="0.25">
      <c r="A35" s="330"/>
      <c r="B35" s="55"/>
      <c r="C35" s="56"/>
      <c r="D35" s="55"/>
      <c r="E35" s="56"/>
      <c r="F35" s="55"/>
      <c r="G35" s="56"/>
      <c r="H35" s="142"/>
      <c r="I35" s="142"/>
      <c r="J35" s="142"/>
      <c r="K35" s="142"/>
      <c r="L35" s="201"/>
      <c r="M35" s="142"/>
      <c r="N35" s="55"/>
      <c r="O35" s="56"/>
      <c r="P35" s="331"/>
      <c r="Q35" s="56"/>
      <c r="R35" s="332"/>
      <c r="S35" s="70"/>
      <c r="T35" s="57"/>
      <c r="U35" s="57"/>
      <c r="V35" s="59"/>
      <c r="W35" s="2"/>
      <c r="X35" s="58"/>
      <c r="Y35" s="58"/>
      <c r="Z35" s="58"/>
    </row>
    <row r="36" spans="1:26" x14ac:dyDescent="0.25">
      <c r="A36" s="36"/>
      <c r="B36" s="119"/>
      <c r="C36" s="327"/>
      <c r="D36" s="37"/>
      <c r="E36" s="38"/>
      <c r="F36" s="37"/>
      <c r="G36" s="38"/>
      <c r="H36" s="38"/>
      <c r="I36" s="38"/>
      <c r="J36" s="38"/>
      <c r="K36" s="38"/>
      <c r="L36" s="38"/>
      <c r="M36" s="38"/>
      <c r="N36" s="37"/>
      <c r="O36" s="38"/>
      <c r="P36" s="38"/>
      <c r="Q36" s="38"/>
      <c r="R36" s="37"/>
      <c r="S36" s="38"/>
      <c r="T36" s="39"/>
      <c r="U36" s="39"/>
      <c r="V36" s="37"/>
      <c r="W36" s="38"/>
      <c r="X36" s="40"/>
      <c r="Y36" s="40"/>
      <c r="Z36" s="40"/>
    </row>
    <row r="37" spans="1:26" x14ac:dyDescent="0.25">
      <c r="A37" s="308"/>
      <c r="B37" s="31"/>
      <c r="C37" s="32"/>
      <c r="D37" s="31"/>
      <c r="E37" s="32"/>
      <c r="F37" s="31"/>
      <c r="G37" s="32"/>
      <c r="H37" s="334"/>
      <c r="I37" s="30"/>
      <c r="J37" s="30"/>
      <c r="K37" s="30"/>
      <c r="L37" s="240"/>
      <c r="M37" s="240"/>
      <c r="N37" s="241"/>
      <c r="O37" s="32"/>
      <c r="P37" s="30"/>
      <c r="Q37" s="30"/>
      <c r="R37" s="31"/>
      <c r="S37" s="32"/>
      <c r="T37" s="30"/>
      <c r="U37" s="30"/>
      <c r="V37" s="31"/>
      <c r="W37" s="32"/>
      <c r="X37" s="30"/>
      <c r="Y37" s="30"/>
      <c r="Z37" s="30"/>
    </row>
    <row r="38" spans="1:26" x14ac:dyDescent="0.25">
      <c r="A38" s="108"/>
      <c r="B38" s="59"/>
      <c r="C38" s="70"/>
      <c r="D38" s="59"/>
      <c r="E38" s="70"/>
      <c r="F38" s="59"/>
      <c r="G38" s="70"/>
      <c r="H38" s="335"/>
      <c r="I38" s="57"/>
      <c r="J38" s="57"/>
      <c r="K38" s="57"/>
      <c r="L38" s="57"/>
      <c r="M38" s="311"/>
      <c r="N38" s="59"/>
      <c r="O38" s="70"/>
      <c r="P38" s="57"/>
      <c r="Q38" s="57"/>
      <c r="R38" s="59"/>
      <c r="S38" s="70"/>
      <c r="T38" s="57"/>
      <c r="U38" s="57"/>
      <c r="V38" s="59"/>
      <c r="W38" s="70"/>
      <c r="X38" s="57"/>
      <c r="Y38" s="57"/>
      <c r="Z38" s="57"/>
    </row>
    <row r="39" spans="1:26" x14ac:dyDescent="0.25">
      <c r="A39" s="330"/>
      <c r="B39" s="55"/>
      <c r="C39" s="56"/>
      <c r="D39" s="55"/>
      <c r="E39" s="56"/>
      <c r="F39" s="55"/>
      <c r="G39" s="56"/>
      <c r="H39" s="200"/>
      <c r="I39" s="142"/>
      <c r="J39" s="142"/>
      <c r="K39" s="142"/>
      <c r="L39" s="142"/>
      <c r="M39" s="142"/>
      <c r="N39" s="55"/>
      <c r="O39" s="56"/>
      <c r="P39" s="142"/>
      <c r="Q39" s="142"/>
      <c r="R39" s="55"/>
      <c r="S39" s="56"/>
      <c r="T39" s="142"/>
      <c r="U39" s="142"/>
      <c r="V39" s="55"/>
      <c r="W39" s="56"/>
      <c r="X39" s="142"/>
      <c r="Y39" s="142"/>
      <c r="Z39" s="142"/>
    </row>
    <row r="40" spans="1:26" x14ac:dyDescent="0.25">
      <c r="A40" s="108"/>
      <c r="B40" s="59"/>
      <c r="C40" s="70"/>
      <c r="D40" s="59"/>
      <c r="E40" s="70"/>
      <c r="F40" s="59"/>
      <c r="G40" s="70"/>
      <c r="H40" s="185"/>
      <c r="I40" s="57"/>
      <c r="J40" s="57"/>
      <c r="K40" s="57"/>
      <c r="L40" s="185"/>
      <c r="M40" s="185"/>
      <c r="N40" s="184"/>
      <c r="O40" s="70"/>
      <c r="P40" s="57"/>
      <c r="Q40" s="57"/>
      <c r="R40" s="59"/>
      <c r="S40" s="70"/>
      <c r="T40" s="57"/>
      <c r="U40" s="57"/>
      <c r="V40" s="59"/>
      <c r="W40" s="70"/>
      <c r="X40" s="57"/>
      <c r="Y40" s="57"/>
      <c r="Z40" s="57"/>
    </row>
    <row r="41" spans="1:26" x14ac:dyDescent="0.25">
      <c r="A41" s="1014"/>
      <c r="B41" s="1015"/>
      <c r="C41" s="1016"/>
      <c r="D41" s="1015"/>
      <c r="E41" s="1016"/>
      <c r="F41" s="109"/>
      <c r="G41" s="1017"/>
      <c r="H41" s="1007"/>
      <c r="I41" s="1010"/>
      <c r="J41" s="1010"/>
      <c r="K41" s="1010"/>
      <c r="L41" s="1010"/>
      <c r="M41" s="1010"/>
      <c r="N41" s="1008"/>
      <c r="O41" s="1009"/>
      <c r="P41" s="1010"/>
      <c r="Q41" s="1010"/>
      <c r="R41" s="1008"/>
      <c r="S41" s="1009"/>
      <c r="T41" s="1010"/>
      <c r="U41" s="1010"/>
      <c r="V41" s="1008"/>
      <c r="W41" s="1009"/>
      <c r="X41" s="1010"/>
      <c r="Y41" s="987"/>
      <c r="Z41" s="987"/>
    </row>
    <row r="42" spans="1:26" x14ac:dyDescent="0.25">
      <c r="A42" s="1014"/>
      <c r="B42" s="1015"/>
      <c r="C42" s="1016"/>
      <c r="D42" s="1015"/>
      <c r="E42" s="1016"/>
      <c r="F42" s="98"/>
      <c r="G42" s="1017"/>
      <c r="H42" s="1007"/>
      <c r="I42" s="1010"/>
      <c r="J42" s="1010"/>
      <c r="K42" s="1010"/>
      <c r="L42" s="1010"/>
      <c r="M42" s="1010"/>
      <c r="N42" s="1008"/>
      <c r="O42" s="1009"/>
      <c r="P42" s="1010"/>
      <c r="Q42" s="1010"/>
      <c r="R42" s="1008"/>
      <c r="S42" s="1009"/>
      <c r="T42" s="1010"/>
      <c r="U42" s="1010"/>
      <c r="V42" s="1008"/>
      <c r="W42" s="1009"/>
      <c r="X42" s="1010"/>
      <c r="Y42" s="987"/>
      <c r="Z42" s="987"/>
    </row>
    <row r="43" spans="1:26" x14ac:dyDescent="0.25">
      <c r="A43" s="1014"/>
      <c r="B43" s="1015"/>
      <c r="C43" s="1016"/>
      <c r="D43" s="1015"/>
      <c r="E43" s="1016"/>
      <c r="F43" s="118"/>
      <c r="G43" s="1017"/>
      <c r="H43" s="1007"/>
      <c r="I43" s="1010"/>
      <c r="J43" s="1010"/>
      <c r="K43" s="1010"/>
      <c r="L43" s="1010"/>
      <c r="M43" s="1010"/>
      <c r="N43" s="1008"/>
      <c r="O43" s="1009"/>
      <c r="P43" s="1010"/>
      <c r="Q43" s="1010"/>
      <c r="R43" s="1008"/>
      <c r="S43" s="1009"/>
      <c r="T43" s="1010"/>
      <c r="U43" s="1010"/>
      <c r="V43" s="1008"/>
      <c r="W43" s="1009"/>
      <c r="X43" s="1010"/>
      <c r="Y43" s="987"/>
      <c r="Z43" s="987"/>
    </row>
    <row r="44" spans="1:26" x14ac:dyDescent="0.25">
      <c r="A44" s="336"/>
      <c r="B44" s="337"/>
      <c r="C44" s="180"/>
      <c r="D44" s="338"/>
      <c r="E44" s="180"/>
      <c r="F44" s="338"/>
      <c r="G44" s="180"/>
      <c r="H44" s="339"/>
      <c r="I44" s="339"/>
      <c r="J44" s="339"/>
      <c r="K44" s="339"/>
      <c r="L44" s="339"/>
      <c r="M44" s="339"/>
      <c r="N44" s="338"/>
      <c r="O44" s="180"/>
      <c r="P44" s="339"/>
      <c r="Q44" s="339"/>
      <c r="R44" s="338"/>
      <c r="S44" s="180"/>
      <c r="T44" s="339"/>
      <c r="U44" s="339"/>
      <c r="V44" s="338"/>
      <c r="W44" s="180"/>
      <c r="X44" s="339"/>
      <c r="Y44" s="339"/>
      <c r="Z44" s="339"/>
    </row>
    <row r="45" spans="1:26" x14ac:dyDescent="0.25">
      <c r="A45" s="1011"/>
      <c r="B45" s="1011"/>
      <c r="C45" s="1011"/>
      <c r="D45" s="1011"/>
      <c r="E45" s="1011"/>
      <c r="F45" s="1011"/>
      <c r="G45" s="1011"/>
      <c r="H45" s="1011"/>
      <c r="I45" s="1011"/>
      <c r="J45" s="1011"/>
      <c r="K45" s="1011"/>
      <c r="L45" s="1011"/>
      <c r="M45" s="1011"/>
      <c r="N45" s="1011"/>
      <c r="O45" s="1011"/>
      <c r="P45" s="1011"/>
      <c r="Q45" s="1011"/>
      <c r="R45" s="1011"/>
      <c r="S45" s="1011"/>
      <c r="T45" s="1011"/>
      <c r="U45" s="1011"/>
      <c r="V45" s="1011"/>
      <c r="W45" s="1011"/>
      <c r="X45" s="1011"/>
      <c r="Y45" s="1011"/>
      <c r="Z45" s="1011"/>
    </row>
    <row r="46" spans="1:26" x14ac:dyDescent="0.25">
      <c r="A46" s="991"/>
      <c r="B46" s="992"/>
      <c r="C46" s="993"/>
      <c r="D46" s="993"/>
      <c r="E46" s="994"/>
      <c r="F46" s="995"/>
      <c r="G46" s="996"/>
      <c r="H46" s="996"/>
      <c r="I46" s="996"/>
      <c r="J46" s="996"/>
      <c r="K46" s="996"/>
      <c r="L46" s="996"/>
      <c r="M46" s="996"/>
      <c r="N46" s="996"/>
      <c r="O46" s="993"/>
      <c r="P46" s="993"/>
      <c r="Q46" s="993"/>
      <c r="R46" s="993"/>
      <c r="S46" s="993"/>
      <c r="T46" s="993"/>
      <c r="U46" s="993"/>
      <c r="V46" s="993"/>
      <c r="W46" s="997"/>
      <c r="X46" s="997"/>
      <c r="Y46" s="997"/>
      <c r="Z46" s="997"/>
    </row>
    <row r="47" spans="1:26" x14ac:dyDescent="0.25">
      <c r="A47" s="991"/>
      <c r="B47" s="992"/>
      <c r="C47" s="998"/>
      <c r="D47" s="999"/>
      <c r="E47" s="994"/>
      <c r="F47" s="995"/>
      <c r="G47" s="1000"/>
      <c r="H47" s="1001"/>
      <c r="I47" s="986"/>
      <c r="J47" s="986"/>
      <c r="K47" s="986"/>
      <c r="L47" s="1001"/>
      <c r="M47" s="1001"/>
      <c r="N47" s="1002"/>
      <c r="O47" s="985"/>
      <c r="P47" s="985"/>
      <c r="Q47" s="984"/>
      <c r="R47" s="984"/>
      <c r="S47" s="985"/>
      <c r="T47" s="985"/>
      <c r="U47" s="984"/>
      <c r="V47" s="984"/>
      <c r="W47" s="985"/>
      <c r="X47" s="985"/>
      <c r="Y47" s="986"/>
      <c r="Z47" s="986"/>
    </row>
    <row r="48" spans="1:26" x14ac:dyDescent="0.25">
      <c r="A48" s="991"/>
      <c r="B48" s="992"/>
      <c r="C48" s="998"/>
      <c r="D48" s="999"/>
      <c r="E48" s="994"/>
      <c r="F48" s="995"/>
      <c r="G48" s="1000"/>
      <c r="H48" s="1001"/>
      <c r="I48" s="341"/>
      <c r="J48" s="341"/>
      <c r="K48" s="341"/>
      <c r="L48" s="1001"/>
      <c r="M48" s="1001"/>
      <c r="N48" s="1002"/>
      <c r="O48" s="340"/>
      <c r="P48" s="341"/>
      <c r="Q48" s="341"/>
      <c r="R48" s="342"/>
      <c r="S48" s="340"/>
      <c r="T48" s="341"/>
      <c r="U48" s="341"/>
      <c r="V48" s="342"/>
      <c r="W48" s="340"/>
      <c r="X48" s="341"/>
      <c r="Y48" s="341"/>
      <c r="Z48" s="341"/>
    </row>
    <row r="49" spans="1:26" x14ac:dyDescent="0.25">
      <c r="A49" s="343"/>
      <c r="B49" s="243"/>
      <c r="C49" s="344"/>
      <c r="D49" s="243"/>
      <c r="E49" s="345"/>
      <c r="F49" s="238"/>
      <c r="G49" s="345"/>
      <c r="H49" s="237"/>
      <c r="I49" s="237"/>
      <c r="J49" s="237"/>
      <c r="K49" s="237"/>
      <c r="L49" s="237"/>
      <c r="M49" s="237"/>
      <c r="N49" s="238"/>
      <c r="O49" s="345"/>
      <c r="P49" s="237"/>
      <c r="Q49" s="237"/>
      <c r="R49" s="238"/>
      <c r="S49" s="345"/>
      <c r="T49" s="237"/>
      <c r="U49" s="237"/>
      <c r="V49" s="238"/>
      <c r="W49" s="346"/>
      <c r="X49" s="240"/>
      <c r="Y49" s="240"/>
      <c r="Z49" s="240"/>
    </row>
    <row r="50" spans="1:26" x14ac:dyDescent="0.25">
      <c r="A50" s="190"/>
      <c r="B50" s="181"/>
      <c r="C50" s="182"/>
      <c r="D50" s="181"/>
      <c r="E50" s="183"/>
      <c r="F50" s="184"/>
      <c r="G50" s="183"/>
      <c r="H50" s="185"/>
      <c r="I50" s="185"/>
      <c r="J50" s="185"/>
      <c r="K50" s="185"/>
      <c r="L50" s="185"/>
      <c r="M50" s="185"/>
      <c r="N50" s="184"/>
      <c r="O50" s="183"/>
      <c r="P50" s="185"/>
      <c r="Q50" s="185"/>
      <c r="R50" s="184"/>
      <c r="S50" s="183"/>
      <c r="T50" s="185"/>
      <c r="U50" s="185"/>
      <c r="V50" s="184"/>
      <c r="W50" s="186"/>
      <c r="X50" s="187"/>
      <c r="Y50" s="187"/>
      <c r="Z50" s="187"/>
    </row>
    <row r="51" spans="1:26" x14ac:dyDescent="0.25">
      <c r="A51" s="983"/>
      <c r="B51" s="977"/>
      <c r="C51" s="2"/>
      <c r="D51" s="182"/>
      <c r="E51" s="970"/>
      <c r="F51" s="184"/>
      <c r="G51" s="183"/>
      <c r="H51" s="185"/>
      <c r="I51" s="185"/>
      <c r="J51" s="971"/>
      <c r="K51" s="971"/>
      <c r="L51" s="971"/>
      <c r="M51" s="971"/>
      <c r="N51" s="972"/>
      <c r="O51" s="970"/>
      <c r="P51" s="971"/>
      <c r="Q51" s="971"/>
      <c r="R51" s="972"/>
      <c r="S51" s="2"/>
      <c r="T51" s="2"/>
      <c r="U51" s="970"/>
      <c r="V51" s="971"/>
      <c r="W51" s="973"/>
      <c r="X51" s="974"/>
      <c r="Y51" s="974"/>
      <c r="Z51" s="974"/>
    </row>
    <row r="52" spans="1:26" x14ac:dyDescent="0.25">
      <c r="A52" s="983"/>
      <c r="B52" s="977"/>
      <c r="C52" s="2"/>
      <c r="D52" s="182"/>
      <c r="E52" s="970"/>
      <c r="F52" s="184"/>
      <c r="G52" s="183"/>
      <c r="H52" s="185"/>
      <c r="I52" s="185"/>
      <c r="J52" s="971"/>
      <c r="K52" s="971"/>
      <c r="L52" s="971"/>
      <c r="M52" s="971"/>
      <c r="N52" s="972"/>
      <c r="O52" s="970"/>
      <c r="P52" s="971"/>
      <c r="Q52" s="971"/>
      <c r="R52" s="972"/>
      <c r="S52" s="2"/>
      <c r="T52" s="2"/>
      <c r="U52" s="970"/>
      <c r="V52" s="971"/>
      <c r="W52" s="973"/>
      <c r="X52" s="974"/>
      <c r="Y52" s="974"/>
      <c r="Z52" s="974"/>
    </row>
    <row r="53" spans="1:26" x14ac:dyDescent="0.25">
      <c r="A53" s="983"/>
      <c r="B53" s="977"/>
      <c r="C53" s="978"/>
      <c r="D53" s="181"/>
      <c r="E53" s="970"/>
      <c r="F53" s="184"/>
      <c r="G53" s="183"/>
      <c r="H53" s="971"/>
      <c r="I53" s="185"/>
      <c r="J53" s="971"/>
      <c r="K53" s="971"/>
      <c r="L53" s="971"/>
      <c r="M53" s="971"/>
      <c r="N53" s="972"/>
      <c r="O53" s="970"/>
      <c r="P53" s="971"/>
      <c r="Q53" s="971"/>
      <c r="R53" s="972"/>
      <c r="S53" s="970"/>
      <c r="T53" s="971"/>
      <c r="U53" s="971"/>
      <c r="V53" s="972"/>
      <c r="W53" s="973"/>
      <c r="X53" s="974"/>
      <c r="Y53" s="974"/>
      <c r="Z53" s="974"/>
    </row>
    <row r="54" spans="1:26" x14ac:dyDescent="0.25">
      <c r="A54" s="983"/>
      <c r="B54" s="977"/>
      <c r="C54" s="978"/>
      <c r="D54" s="181"/>
      <c r="E54" s="970"/>
      <c r="F54" s="184"/>
      <c r="G54" s="183"/>
      <c r="H54" s="971"/>
      <c r="I54" s="185"/>
      <c r="J54" s="971"/>
      <c r="K54" s="971"/>
      <c r="L54" s="971"/>
      <c r="M54" s="971"/>
      <c r="N54" s="972"/>
      <c r="O54" s="970"/>
      <c r="P54" s="971"/>
      <c r="Q54" s="971"/>
      <c r="R54" s="972"/>
      <c r="S54" s="970"/>
      <c r="T54" s="971"/>
      <c r="U54" s="971"/>
      <c r="V54" s="972"/>
      <c r="W54" s="973"/>
      <c r="X54" s="974"/>
      <c r="Y54" s="974"/>
      <c r="Z54" s="974"/>
    </row>
    <row r="55" spans="1:26" x14ac:dyDescent="0.25">
      <c r="A55" s="190"/>
      <c r="B55" s="181"/>
      <c r="C55" s="182"/>
      <c r="D55" s="181"/>
      <c r="E55" s="183"/>
      <c r="F55" s="184"/>
      <c r="G55" s="183"/>
      <c r="H55" s="185"/>
      <c r="I55" s="185"/>
      <c r="J55" s="185"/>
      <c r="K55" s="185"/>
      <c r="L55" s="185"/>
      <c r="M55" s="185"/>
      <c r="N55" s="184"/>
      <c r="O55" s="183"/>
      <c r="P55" s="185"/>
      <c r="Q55" s="185"/>
      <c r="R55" s="184"/>
      <c r="S55" s="183"/>
      <c r="T55" s="185"/>
      <c r="U55" s="185"/>
      <c r="V55" s="184"/>
      <c r="W55" s="186"/>
      <c r="X55" s="187"/>
      <c r="Y55" s="187"/>
      <c r="Z55" s="187"/>
    </row>
    <row r="56" spans="1:26" x14ac:dyDescent="0.25">
      <c r="A56" s="976"/>
      <c r="B56" s="977"/>
      <c r="C56" s="978"/>
      <c r="D56" s="977"/>
      <c r="E56" s="970"/>
      <c r="F56" s="181"/>
      <c r="G56" s="183"/>
      <c r="H56" s="979"/>
      <c r="I56" s="185"/>
      <c r="J56" s="971"/>
      <c r="K56" s="971"/>
      <c r="L56" s="971"/>
      <c r="M56" s="971"/>
      <c r="N56" s="972"/>
      <c r="O56" s="970"/>
      <c r="P56" s="971"/>
      <c r="Q56" s="971"/>
      <c r="R56" s="972"/>
      <c r="S56" s="970"/>
      <c r="T56" s="971"/>
      <c r="U56" s="971"/>
      <c r="V56" s="972"/>
      <c r="W56" s="973"/>
      <c r="X56" s="974"/>
      <c r="Y56" s="974"/>
      <c r="Z56" s="974"/>
    </row>
    <row r="57" spans="1:26" x14ac:dyDescent="0.25">
      <c r="A57" s="976"/>
      <c r="B57" s="977"/>
      <c r="C57" s="978"/>
      <c r="D57" s="977"/>
      <c r="E57" s="970"/>
      <c r="F57" s="196"/>
      <c r="G57" s="198"/>
      <c r="H57" s="979"/>
      <c r="I57" s="201"/>
      <c r="J57" s="971"/>
      <c r="K57" s="971"/>
      <c r="L57" s="971"/>
      <c r="M57" s="971"/>
      <c r="N57" s="972"/>
      <c r="O57" s="970"/>
      <c r="P57" s="971"/>
      <c r="Q57" s="971"/>
      <c r="R57" s="972"/>
      <c r="S57" s="970"/>
      <c r="T57" s="971"/>
      <c r="U57" s="971"/>
      <c r="V57" s="972"/>
      <c r="W57" s="973"/>
      <c r="X57" s="974"/>
      <c r="Y57" s="974"/>
      <c r="Z57" s="974"/>
    </row>
    <row r="58" spans="1:26" x14ac:dyDescent="0.25">
      <c r="A58" s="976"/>
      <c r="B58" s="977"/>
      <c r="C58" s="348"/>
      <c r="D58" s="977"/>
      <c r="E58" s="970"/>
      <c r="F58" s="196"/>
      <c r="G58" s="349"/>
      <c r="H58" s="981"/>
      <c r="I58" s="201"/>
      <c r="J58" s="971"/>
      <c r="K58" s="971"/>
      <c r="L58" s="971"/>
      <c r="M58" s="971"/>
      <c r="N58" s="972"/>
      <c r="O58" s="970"/>
      <c r="P58" s="971"/>
      <c r="Q58" s="971"/>
      <c r="R58" s="972"/>
      <c r="S58" s="970"/>
      <c r="T58" s="971"/>
      <c r="U58" s="76"/>
      <c r="V58" s="76"/>
      <c r="W58" s="982"/>
      <c r="X58" s="974"/>
      <c r="Y58" s="974"/>
      <c r="Z58" s="974"/>
    </row>
    <row r="59" spans="1:26" x14ac:dyDescent="0.25">
      <c r="A59" s="976"/>
      <c r="B59" s="977"/>
      <c r="C59" s="347"/>
      <c r="D59" s="977"/>
      <c r="E59" s="970"/>
      <c r="F59" s="181"/>
      <c r="G59" s="245"/>
      <c r="H59" s="981"/>
      <c r="I59" s="185"/>
      <c r="J59" s="971"/>
      <c r="K59" s="971"/>
      <c r="L59" s="971"/>
      <c r="M59" s="971"/>
      <c r="N59" s="972"/>
      <c r="O59" s="970"/>
      <c r="P59" s="971"/>
      <c r="Q59" s="971"/>
      <c r="R59" s="972"/>
      <c r="S59" s="970"/>
      <c r="T59" s="971"/>
      <c r="U59" s="76"/>
      <c r="V59" s="76"/>
      <c r="W59" s="982"/>
      <c r="X59" s="974"/>
      <c r="Y59" s="974"/>
      <c r="Z59" s="974"/>
    </row>
    <row r="60" spans="1:26" x14ac:dyDescent="0.25">
      <c r="A60" s="976"/>
      <c r="B60" s="977"/>
      <c r="C60" s="978"/>
      <c r="D60" s="977"/>
      <c r="E60" s="970"/>
      <c r="F60" s="184"/>
      <c r="G60" s="183"/>
      <c r="H60" s="979"/>
      <c r="I60" s="185"/>
      <c r="J60" s="185"/>
      <c r="K60" s="185"/>
      <c r="L60" s="185"/>
      <c r="M60" s="185"/>
      <c r="N60" s="184"/>
      <c r="O60" s="183"/>
      <c r="P60" s="185"/>
      <c r="Q60" s="185"/>
      <c r="R60" s="184"/>
      <c r="S60" s="186"/>
      <c r="T60" s="187"/>
      <c r="U60" s="76"/>
      <c r="V60" s="76"/>
      <c r="W60" s="76"/>
      <c r="X60" s="76"/>
      <c r="Y60" s="187"/>
      <c r="Z60" s="187"/>
    </row>
    <row r="61" spans="1:26" x14ac:dyDescent="0.25">
      <c r="A61" s="976"/>
      <c r="B61" s="977"/>
      <c r="C61" s="978"/>
      <c r="D61" s="977"/>
      <c r="E61" s="970"/>
      <c r="F61" s="199"/>
      <c r="G61" s="198"/>
      <c r="H61" s="979"/>
      <c r="I61" s="201"/>
      <c r="J61" s="201"/>
      <c r="K61" s="201"/>
      <c r="L61" s="201"/>
      <c r="M61" s="201"/>
      <c r="N61" s="199"/>
      <c r="O61" s="198"/>
      <c r="P61" s="201"/>
      <c r="Q61" s="201"/>
      <c r="R61" s="199"/>
      <c r="S61" s="198"/>
      <c r="T61" s="201"/>
      <c r="U61" s="201"/>
      <c r="V61" s="199"/>
      <c r="W61" s="202"/>
      <c r="X61" s="203"/>
      <c r="Y61" s="203"/>
      <c r="Z61" s="203"/>
    </row>
    <row r="62" spans="1:26" x14ac:dyDescent="0.25">
      <c r="A62" s="195"/>
      <c r="B62" s="196"/>
      <c r="C62" s="197"/>
      <c r="D62" s="196"/>
      <c r="E62" s="198"/>
      <c r="F62" s="199"/>
      <c r="G62" s="198"/>
      <c r="H62" s="200"/>
      <c r="I62" s="201"/>
      <c r="J62" s="201"/>
      <c r="K62" s="201"/>
      <c r="L62" s="201"/>
      <c r="M62" s="201"/>
      <c r="N62" s="199"/>
      <c r="O62" s="198"/>
      <c r="P62" s="201"/>
      <c r="Q62" s="201"/>
      <c r="R62" s="199"/>
      <c r="S62" s="198"/>
      <c r="T62" s="201"/>
      <c r="U62" s="201"/>
      <c r="V62" s="199"/>
      <c r="W62" s="202"/>
      <c r="X62" s="203"/>
      <c r="Y62" s="203"/>
      <c r="Z62" s="203"/>
    </row>
    <row r="63" spans="1:26" x14ac:dyDescent="0.25">
      <c r="A63" s="205"/>
      <c r="B63" s="206"/>
      <c r="C63" s="207"/>
      <c r="D63" s="217"/>
      <c r="E63" s="209"/>
      <c r="F63" s="210"/>
      <c r="G63" s="209"/>
      <c r="H63" s="218"/>
      <c r="I63" s="211"/>
      <c r="J63" s="211"/>
      <c r="K63" s="211"/>
      <c r="L63" s="211"/>
      <c r="M63" s="211"/>
      <c r="N63" s="210"/>
      <c r="O63" s="209"/>
      <c r="P63" s="211"/>
      <c r="Q63" s="211"/>
      <c r="R63" s="210"/>
      <c r="S63" s="209"/>
      <c r="T63" s="211"/>
      <c r="U63" s="211"/>
      <c r="V63" s="210"/>
      <c r="W63" s="212"/>
      <c r="X63" s="213"/>
      <c r="Y63" s="213"/>
      <c r="Z63" s="213"/>
    </row>
    <row r="64" spans="1:26" x14ac:dyDescent="0.25">
      <c r="A64" s="350"/>
      <c r="B64" s="243"/>
      <c r="C64" s="344"/>
      <c r="D64" s="243"/>
      <c r="E64" s="345"/>
      <c r="F64" s="238"/>
      <c r="G64" s="345"/>
      <c r="H64" s="351"/>
      <c r="I64" s="237"/>
      <c r="J64" s="237"/>
      <c r="K64" s="237"/>
      <c r="L64" s="237"/>
      <c r="M64" s="237"/>
      <c r="N64" s="238"/>
      <c r="O64" s="345"/>
      <c r="P64" s="237"/>
      <c r="Q64" s="237"/>
      <c r="R64" s="238"/>
      <c r="S64" s="345"/>
      <c r="T64" s="237"/>
      <c r="U64" s="237"/>
      <c r="V64" s="238"/>
      <c r="W64" s="346"/>
      <c r="X64" s="240"/>
      <c r="Y64" s="240"/>
      <c r="Z64" s="240"/>
    </row>
    <row r="65" spans="1:26" x14ac:dyDescent="0.25">
      <c r="A65" s="190"/>
      <c r="B65" s="181"/>
      <c r="C65" s="182"/>
      <c r="D65" s="181"/>
      <c r="E65" s="183"/>
      <c r="F65" s="184"/>
      <c r="G65" s="183"/>
      <c r="H65" s="335"/>
      <c r="I65" s="185"/>
      <c r="J65" s="185"/>
      <c r="K65" s="185"/>
      <c r="L65" s="185"/>
      <c r="M65" s="185"/>
      <c r="N65" s="184"/>
      <c r="O65" s="183"/>
      <c r="P65" s="185"/>
      <c r="Q65" s="185"/>
      <c r="R65" s="184"/>
      <c r="S65" s="183"/>
      <c r="T65" s="185"/>
      <c r="U65" s="185"/>
      <c r="V65" s="184"/>
      <c r="W65" s="186"/>
      <c r="X65" s="187"/>
      <c r="Y65" s="187"/>
      <c r="Z65" s="187"/>
    </row>
    <row r="66" spans="1:26" x14ac:dyDescent="0.25">
      <c r="A66" s="190"/>
      <c r="B66" s="181"/>
      <c r="C66" s="182"/>
      <c r="D66" s="181"/>
      <c r="E66" s="183"/>
      <c r="F66" s="184"/>
      <c r="G66" s="183"/>
      <c r="H66" s="335"/>
      <c r="I66" s="185"/>
      <c r="J66" s="185"/>
      <c r="K66" s="185"/>
      <c r="L66" s="185"/>
      <c r="M66" s="185"/>
      <c r="N66" s="184"/>
      <c r="O66" s="183"/>
      <c r="P66" s="185"/>
      <c r="Q66" s="185"/>
      <c r="R66" s="184"/>
      <c r="S66" s="183"/>
      <c r="T66" s="185"/>
      <c r="U66" s="185"/>
      <c r="V66" s="184"/>
      <c r="W66" s="186"/>
      <c r="X66" s="187"/>
      <c r="Y66" s="187"/>
      <c r="Z66" s="187"/>
    </row>
    <row r="67" spans="1:26" x14ac:dyDescent="0.25">
      <c r="A67" s="190"/>
      <c r="B67" s="181"/>
      <c r="C67" s="182"/>
      <c r="D67" s="181"/>
      <c r="E67" s="183"/>
      <c r="F67" s="184"/>
      <c r="G67" s="183"/>
      <c r="H67" s="192"/>
      <c r="I67" s="185"/>
      <c r="J67" s="185"/>
      <c r="K67" s="185"/>
      <c r="L67" s="185"/>
      <c r="M67" s="185"/>
      <c r="N67" s="184"/>
      <c r="O67" s="183"/>
      <c r="P67" s="185"/>
      <c r="Q67" s="185"/>
      <c r="R67" s="184"/>
      <c r="S67" s="183"/>
      <c r="T67" s="185"/>
      <c r="U67" s="185"/>
      <c r="V67" s="184"/>
      <c r="W67" s="186"/>
      <c r="X67" s="187"/>
      <c r="Y67" s="187"/>
      <c r="Z67" s="187"/>
    </row>
    <row r="68" spans="1:26" x14ac:dyDescent="0.25">
      <c r="A68" s="195"/>
      <c r="B68" s="196"/>
      <c r="C68" s="197"/>
      <c r="D68" s="196"/>
      <c r="E68" s="198"/>
      <c r="F68" s="199"/>
      <c r="G68" s="198"/>
      <c r="H68" s="352"/>
      <c r="I68" s="201"/>
      <c r="J68" s="201"/>
      <c r="K68" s="201"/>
      <c r="L68" s="201"/>
      <c r="M68" s="201"/>
      <c r="N68" s="199"/>
      <c r="O68" s="198"/>
      <c r="P68" s="201"/>
      <c r="Q68" s="201"/>
      <c r="R68" s="199"/>
      <c r="S68" s="198"/>
      <c r="T68" s="201"/>
      <c r="U68" s="201"/>
      <c r="V68" s="199"/>
      <c r="W68" s="202"/>
      <c r="X68" s="203"/>
      <c r="Y68" s="203"/>
      <c r="Z68" s="203"/>
    </row>
    <row r="69" spans="1:26" x14ac:dyDescent="0.25">
      <c r="A69" s="205"/>
      <c r="B69" s="206"/>
      <c r="C69" s="207"/>
      <c r="D69" s="208"/>
      <c r="E69" s="209"/>
      <c r="F69" s="210"/>
      <c r="G69" s="209"/>
      <c r="H69" s="218"/>
      <c r="I69" s="211"/>
      <c r="J69" s="211"/>
      <c r="K69" s="211"/>
      <c r="L69" s="211"/>
      <c r="M69" s="211"/>
      <c r="N69" s="210"/>
      <c r="O69" s="209"/>
      <c r="P69" s="211"/>
      <c r="Q69" s="211"/>
      <c r="R69" s="210"/>
      <c r="S69" s="209"/>
      <c r="T69" s="211"/>
      <c r="U69" s="211"/>
      <c r="V69" s="210"/>
      <c r="W69" s="212"/>
      <c r="X69" s="213"/>
      <c r="Y69" s="213"/>
      <c r="Z69" s="213"/>
    </row>
    <row r="70" spans="1:26" x14ac:dyDescent="0.25">
      <c r="A70" s="350"/>
      <c r="B70" s="243"/>
      <c r="C70" s="344"/>
      <c r="D70" s="243"/>
      <c r="E70" s="345"/>
      <c r="F70" s="238"/>
      <c r="G70" s="345"/>
      <c r="H70" s="351"/>
      <c r="I70" s="237"/>
      <c r="J70" s="237"/>
      <c r="K70" s="237"/>
      <c r="L70" s="237"/>
      <c r="M70" s="237"/>
      <c r="N70" s="238"/>
      <c r="O70" s="345"/>
      <c r="P70" s="237"/>
      <c r="Q70" s="237"/>
      <c r="R70" s="238"/>
      <c r="S70" s="345"/>
      <c r="T70" s="237"/>
      <c r="U70" s="237"/>
      <c r="V70" s="238"/>
      <c r="W70" s="346"/>
      <c r="X70" s="240"/>
      <c r="Y70" s="240"/>
      <c r="Z70" s="240"/>
    </row>
    <row r="71" spans="1:26" x14ac:dyDescent="0.25">
      <c r="A71" s="190"/>
      <c r="B71" s="181"/>
      <c r="C71" s="353"/>
      <c r="D71" s="354"/>
      <c r="E71" s="183"/>
      <c r="F71" s="184"/>
      <c r="G71" s="183"/>
      <c r="H71" s="335"/>
      <c r="I71" s="185"/>
      <c r="J71" s="185"/>
      <c r="K71" s="185"/>
      <c r="L71" s="185"/>
      <c r="M71" s="185"/>
      <c r="N71" s="184"/>
      <c r="O71" s="183"/>
      <c r="P71" s="185"/>
      <c r="Q71" s="185"/>
      <c r="R71" s="184"/>
      <c r="S71" s="183"/>
      <c r="T71" s="187"/>
      <c r="U71" s="185"/>
      <c r="V71" s="76"/>
      <c r="W71" s="186"/>
      <c r="X71" s="2"/>
      <c r="Y71" s="187"/>
      <c r="Z71" s="187"/>
    </row>
    <row r="72" spans="1:26" x14ac:dyDescent="0.25">
      <c r="A72" s="190"/>
      <c r="B72" s="181"/>
      <c r="C72" s="244"/>
      <c r="D72" s="76"/>
      <c r="E72" s="183"/>
      <c r="F72" s="184"/>
      <c r="G72" s="183"/>
      <c r="H72" s="335"/>
      <c r="I72" s="185"/>
      <c r="J72" s="185"/>
      <c r="K72" s="185"/>
      <c r="L72" s="185"/>
      <c r="M72" s="185"/>
      <c r="N72" s="184"/>
      <c r="O72" s="183"/>
      <c r="P72" s="185"/>
      <c r="Q72" s="185"/>
      <c r="R72" s="184"/>
      <c r="S72" s="183"/>
      <c r="T72" s="185"/>
      <c r="U72" s="185"/>
      <c r="V72" s="76"/>
      <c r="W72" s="186"/>
      <c r="X72" s="184"/>
      <c r="Y72" s="187"/>
      <c r="Z72" s="187"/>
    </row>
    <row r="73" spans="1:26" x14ac:dyDescent="0.25">
      <c r="A73" s="190"/>
      <c r="B73" s="181"/>
      <c r="C73" s="244"/>
      <c r="D73" s="76"/>
      <c r="E73" s="183"/>
      <c r="F73" s="184"/>
      <c r="G73" s="183"/>
      <c r="H73" s="335"/>
      <c r="I73" s="185"/>
      <c r="J73" s="185"/>
      <c r="K73" s="185"/>
      <c r="L73" s="185"/>
      <c r="M73" s="185"/>
      <c r="N73" s="184"/>
      <c r="O73" s="183"/>
      <c r="P73" s="185"/>
      <c r="Q73" s="185"/>
      <c r="R73" s="184"/>
      <c r="S73" s="183"/>
      <c r="T73" s="185"/>
      <c r="U73" s="185"/>
      <c r="V73" s="76"/>
      <c r="W73" s="186"/>
      <c r="X73" s="184"/>
      <c r="Y73" s="187"/>
      <c r="Z73" s="187"/>
    </row>
    <row r="74" spans="1:26" x14ac:dyDescent="0.25">
      <c r="A74" s="190"/>
      <c r="B74" s="181"/>
      <c r="C74" s="244"/>
      <c r="D74" s="76"/>
      <c r="E74" s="183"/>
      <c r="F74" s="184"/>
      <c r="G74" s="183"/>
      <c r="H74" s="335"/>
      <c r="I74" s="185"/>
      <c r="J74" s="185"/>
      <c r="K74" s="185"/>
      <c r="L74" s="185"/>
      <c r="M74" s="185"/>
      <c r="N74" s="184"/>
      <c r="O74" s="183"/>
      <c r="P74" s="185"/>
      <c r="Q74" s="185"/>
      <c r="R74" s="184"/>
      <c r="S74" s="183"/>
      <c r="T74" s="185"/>
      <c r="U74" s="185"/>
      <c r="V74" s="76"/>
      <c r="W74" s="186"/>
      <c r="X74" s="184"/>
      <c r="Y74" s="187"/>
      <c r="Z74" s="187"/>
    </row>
    <row r="75" spans="1:26" x14ac:dyDescent="0.25">
      <c r="A75" s="190"/>
      <c r="B75" s="181"/>
      <c r="C75" s="182"/>
      <c r="D75" s="181"/>
      <c r="E75" s="183"/>
      <c r="F75" s="184"/>
      <c r="G75" s="183"/>
      <c r="H75" s="335"/>
      <c r="I75" s="185"/>
      <c r="J75" s="185"/>
      <c r="K75" s="185"/>
      <c r="L75" s="185"/>
      <c r="M75" s="185"/>
      <c r="N75" s="184"/>
      <c r="O75" s="183"/>
      <c r="P75" s="185"/>
      <c r="Q75" s="185"/>
      <c r="R75" s="184"/>
      <c r="S75" s="183"/>
      <c r="T75" s="185"/>
      <c r="U75" s="185"/>
      <c r="V75" s="185"/>
      <c r="W75" s="186"/>
      <c r="X75" s="187"/>
      <c r="Y75" s="187"/>
      <c r="Z75" s="187"/>
    </row>
    <row r="76" spans="1:26" x14ac:dyDescent="0.25">
      <c r="A76" s="190"/>
      <c r="B76" s="181"/>
      <c r="C76" s="2"/>
      <c r="D76" s="182"/>
      <c r="E76" s="183"/>
      <c r="F76" s="184"/>
      <c r="G76" s="183"/>
      <c r="H76" s="335"/>
      <c r="I76" s="185"/>
      <c r="J76" s="185"/>
      <c r="K76" s="185"/>
      <c r="L76" s="185"/>
      <c r="M76" s="185"/>
      <c r="N76" s="184"/>
      <c r="O76" s="183"/>
      <c r="P76" s="185"/>
      <c r="Q76" s="185"/>
      <c r="R76" s="184"/>
      <c r="S76" s="183"/>
      <c r="T76" s="185"/>
      <c r="U76" s="185"/>
      <c r="V76" s="76"/>
      <c r="W76" s="186"/>
      <c r="X76" s="184"/>
      <c r="Y76" s="187"/>
      <c r="Z76" s="187"/>
    </row>
    <row r="77" spans="1:26" x14ac:dyDescent="0.25">
      <c r="A77" s="1003"/>
      <c r="B77" s="1004"/>
      <c r="C77" s="1005"/>
      <c r="D77" s="1004"/>
      <c r="E77" s="1006"/>
      <c r="F77" s="199"/>
      <c r="G77" s="198"/>
      <c r="H77" s="1007"/>
      <c r="I77" s="201"/>
      <c r="J77" s="987"/>
      <c r="K77" s="987"/>
      <c r="L77" s="987"/>
      <c r="M77" s="987"/>
      <c r="N77" s="988"/>
      <c r="O77" s="1006"/>
      <c r="P77" s="987"/>
      <c r="Q77" s="987"/>
      <c r="R77" s="988"/>
      <c r="S77" s="1006"/>
      <c r="T77" s="987"/>
      <c r="U77" s="987"/>
      <c r="V77" s="988"/>
      <c r="W77" s="989"/>
      <c r="X77" s="990"/>
      <c r="Y77" s="990"/>
      <c r="Z77" s="990"/>
    </row>
    <row r="78" spans="1:26" x14ac:dyDescent="0.25">
      <c r="A78" s="1003"/>
      <c r="B78" s="1004"/>
      <c r="C78" s="1005"/>
      <c r="D78" s="1004"/>
      <c r="E78" s="1006"/>
      <c r="F78" s="199"/>
      <c r="G78" s="198"/>
      <c r="H78" s="1007"/>
      <c r="I78" s="201"/>
      <c r="J78" s="987"/>
      <c r="K78" s="987"/>
      <c r="L78" s="987"/>
      <c r="M78" s="987"/>
      <c r="N78" s="988"/>
      <c r="O78" s="1006"/>
      <c r="P78" s="987"/>
      <c r="Q78" s="987"/>
      <c r="R78" s="988"/>
      <c r="S78" s="1006"/>
      <c r="T78" s="987"/>
      <c r="U78" s="987"/>
      <c r="V78" s="988"/>
      <c r="W78" s="989"/>
      <c r="X78" s="990"/>
      <c r="Y78" s="990"/>
      <c r="Z78" s="990"/>
    </row>
    <row r="79" spans="1:26" x14ac:dyDescent="0.25">
      <c r="A79" s="205"/>
      <c r="B79" s="206"/>
      <c r="C79" s="355"/>
      <c r="D79" s="208"/>
      <c r="E79" s="209"/>
      <c r="F79" s="210"/>
      <c r="G79" s="209"/>
      <c r="H79" s="218"/>
      <c r="I79" s="211"/>
      <c r="J79" s="211"/>
      <c r="K79" s="211"/>
      <c r="L79" s="211"/>
      <c r="M79" s="211"/>
      <c r="N79" s="210"/>
      <c r="O79" s="209"/>
      <c r="P79" s="211"/>
      <c r="Q79" s="211"/>
      <c r="R79" s="210"/>
      <c r="S79" s="209"/>
      <c r="T79" s="211"/>
      <c r="U79" s="211"/>
      <c r="V79" s="210"/>
      <c r="W79" s="212"/>
      <c r="X79" s="213"/>
      <c r="Y79" s="213"/>
      <c r="Z79" s="213"/>
    </row>
    <row r="80" spans="1:26" x14ac:dyDescent="0.25">
      <c r="A80" s="991"/>
      <c r="B80" s="992"/>
      <c r="C80" s="993"/>
      <c r="D80" s="993"/>
      <c r="E80" s="994"/>
      <c r="F80" s="995"/>
      <c r="G80" s="996"/>
      <c r="H80" s="996"/>
      <c r="I80" s="996"/>
      <c r="J80" s="996"/>
      <c r="K80" s="996"/>
      <c r="L80" s="996"/>
      <c r="M80" s="996"/>
      <c r="N80" s="996"/>
      <c r="O80" s="993"/>
      <c r="P80" s="993"/>
      <c r="Q80" s="993"/>
      <c r="R80" s="993"/>
      <c r="S80" s="993"/>
      <c r="T80" s="993"/>
      <c r="U80" s="993"/>
      <c r="V80" s="993"/>
      <c r="W80" s="997"/>
      <c r="X80" s="997"/>
      <c r="Y80" s="997"/>
      <c r="Z80" s="997"/>
    </row>
    <row r="81" spans="1:26" x14ac:dyDescent="0.25">
      <c r="A81" s="991"/>
      <c r="B81" s="992"/>
      <c r="C81" s="998"/>
      <c r="D81" s="999"/>
      <c r="E81" s="994"/>
      <c r="F81" s="995"/>
      <c r="G81" s="1000"/>
      <c r="H81" s="1001"/>
      <c r="I81" s="986"/>
      <c r="J81" s="986"/>
      <c r="K81" s="986"/>
      <c r="L81" s="1001"/>
      <c r="M81" s="1001"/>
      <c r="N81" s="1002"/>
      <c r="O81" s="985"/>
      <c r="P81" s="985"/>
      <c r="Q81" s="984"/>
      <c r="R81" s="984"/>
      <c r="S81" s="985"/>
      <c r="T81" s="985"/>
      <c r="U81" s="984"/>
      <c r="V81" s="984"/>
      <c r="W81" s="985"/>
      <c r="X81" s="985"/>
      <c r="Y81" s="986"/>
      <c r="Z81" s="986"/>
    </row>
    <row r="82" spans="1:26" x14ac:dyDescent="0.25">
      <c r="A82" s="991"/>
      <c r="B82" s="992"/>
      <c r="C82" s="998"/>
      <c r="D82" s="999"/>
      <c r="E82" s="994"/>
      <c r="F82" s="995"/>
      <c r="G82" s="1000"/>
      <c r="H82" s="1001"/>
      <c r="I82" s="341"/>
      <c r="J82" s="341"/>
      <c r="K82" s="341"/>
      <c r="L82" s="1001"/>
      <c r="M82" s="1001"/>
      <c r="N82" s="1002"/>
      <c r="O82" s="340"/>
      <c r="P82" s="341"/>
      <c r="Q82" s="341"/>
      <c r="R82" s="342"/>
      <c r="S82" s="340"/>
      <c r="T82" s="341"/>
      <c r="U82" s="341"/>
      <c r="V82" s="342"/>
      <c r="W82" s="340"/>
      <c r="X82" s="341"/>
      <c r="Y82" s="341"/>
      <c r="Z82" s="341"/>
    </row>
    <row r="83" spans="1:26" x14ac:dyDescent="0.25">
      <c r="A83" s="343"/>
      <c r="B83" s="243"/>
      <c r="C83" s="344"/>
      <c r="D83" s="243"/>
      <c r="E83" s="345"/>
      <c r="F83" s="238"/>
      <c r="G83" s="345"/>
      <c r="H83" s="237"/>
      <c r="I83" s="237"/>
      <c r="J83" s="237"/>
      <c r="K83" s="237"/>
      <c r="L83" s="237"/>
      <c r="M83" s="237"/>
      <c r="N83" s="238"/>
      <c r="O83" s="345"/>
      <c r="P83" s="237"/>
      <c r="Q83" s="237"/>
      <c r="R83" s="238"/>
      <c r="S83" s="345"/>
      <c r="T83" s="237"/>
      <c r="U83" s="237"/>
      <c r="V83" s="238"/>
      <c r="W83" s="346"/>
      <c r="X83" s="240"/>
      <c r="Y83" s="240"/>
      <c r="Z83" s="240"/>
    </row>
    <row r="84" spans="1:26" x14ac:dyDescent="0.25">
      <c r="A84" s="190"/>
      <c r="B84" s="181"/>
      <c r="C84" s="182"/>
      <c r="D84" s="181"/>
      <c r="E84" s="183"/>
      <c r="F84" s="184"/>
      <c r="G84" s="183"/>
      <c r="H84" s="185"/>
      <c r="I84" s="185"/>
      <c r="J84" s="185"/>
      <c r="K84" s="185"/>
      <c r="L84" s="185"/>
      <c r="M84" s="185"/>
      <c r="N84" s="184"/>
      <c r="O84" s="183"/>
      <c r="P84" s="185"/>
      <c r="Q84" s="185"/>
      <c r="R84" s="184"/>
      <c r="S84" s="183"/>
      <c r="T84" s="185"/>
      <c r="U84" s="185"/>
      <c r="V84" s="184"/>
      <c r="W84" s="186"/>
      <c r="X84" s="187"/>
      <c r="Y84" s="187"/>
      <c r="Z84" s="187"/>
    </row>
    <row r="85" spans="1:26" x14ac:dyDescent="0.25">
      <c r="A85" s="983"/>
      <c r="B85" s="977"/>
      <c r="C85" s="2"/>
      <c r="D85" s="182"/>
      <c r="E85" s="970"/>
      <c r="F85" s="184"/>
      <c r="G85" s="183"/>
      <c r="H85" s="185"/>
      <c r="I85" s="185"/>
      <c r="J85" s="971"/>
      <c r="K85" s="971"/>
      <c r="L85" s="971"/>
      <c r="M85" s="971"/>
      <c r="N85" s="972"/>
      <c r="O85" s="970"/>
      <c r="P85" s="971"/>
      <c r="Q85" s="971"/>
      <c r="R85" s="972"/>
      <c r="S85" s="2"/>
      <c r="T85" s="2"/>
      <c r="U85" s="970"/>
      <c r="V85" s="971"/>
      <c r="W85" s="973"/>
      <c r="X85" s="974"/>
      <c r="Y85" s="974"/>
      <c r="Z85" s="974"/>
    </row>
    <row r="86" spans="1:26" x14ac:dyDescent="0.25">
      <c r="A86" s="983"/>
      <c r="B86" s="977"/>
      <c r="C86" s="2"/>
      <c r="D86" s="182"/>
      <c r="E86" s="970"/>
      <c r="F86" s="184"/>
      <c r="G86" s="183"/>
      <c r="H86" s="185"/>
      <c r="I86" s="185"/>
      <c r="J86" s="971"/>
      <c r="K86" s="971"/>
      <c r="L86" s="971"/>
      <c r="M86" s="971"/>
      <c r="N86" s="972"/>
      <c r="O86" s="970"/>
      <c r="P86" s="971"/>
      <c r="Q86" s="971"/>
      <c r="R86" s="972"/>
      <c r="S86" s="2"/>
      <c r="T86" s="2"/>
      <c r="U86" s="970"/>
      <c r="V86" s="971"/>
      <c r="W86" s="973"/>
      <c r="X86" s="974"/>
      <c r="Y86" s="974"/>
      <c r="Z86" s="974"/>
    </row>
    <row r="87" spans="1:26" x14ac:dyDescent="0.25">
      <c r="A87" s="983"/>
      <c r="B87" s="977"/>
      <c r="C87" s="978"/>
      <c r="D87" s="181"/>
      <c r="E87" s="970"/>
      <c r="F87" s="184"/>
      <c r="G87" s="183"/>
      <c r="H87" s="971"/>
      <c r="I87" s="185"/>
      <c r="J87" s="971"/>
      <c r="K87" s="971"/>
      <c r="L87" s="971"/>
      <c r="M87" s="971"/>
      <c r="N87" s="972"/>
      <c r="O87" s="970"/>
      <c r="P87" s="971"/>
      <c r="Q87" s="971"/>
      <c r="R87" s="972"/>
      <c r="S87" s="970"/>
      <c r="T87" s="971"/>
      <c r="U87" s="971"/>
      <c r="V87" s="972"/>
      <c r="W87" s="973"/>
      <c r="X87" s="974"/>
      <c r="Y87" s="974"/>
      <c r="Z87" s="974"/>
    </row>
    <row r="88" spans="1:26" x14ac:dyDescent="0.25">
      <c r="A88" s="983"/>
      <c r="B88" s="977"/>
      <c r="C88" s="978"/>
      <c r="D88" s="181"/>
      <c r="E88" s="970"/>
      <c r="F88" s="184"/>
      <c r="G88" s="183"/>
      <c r="H88" s="971"/>
      <c r="I88" s="185"/>
      <c r="J88" s="971"/>
      <c r="K88" s="971"/>
      <c r="L88" s="971"/>
      <c r="M88" s="971"/>
      <c r="N88" s="972"/>
      <c r="O88" s="970"/>
      <c r="P88" s="971"/>
      <c r="Q88" s="971"/>
      <c r="R88" s="972"/>
      <c r="S88" s="970"/>
      <c r="T88" s="971"/>
      <c r="U88" s="971"/>
      <c r="V88" s="972"/>
      <c r="W88" s="973"/>
      <c r="X88" s="974"/>
      <c r="Y88" s="974"/>
      <c r="Z88" s="974"/>
    </row>
    <row r="89" spans="1:26" x14ac:dyDescent="0.25">
      <c r="A89" s="190"/>
      <c r="B89" s="181"/>
      <c r="C89" s="182"/>
      <c r="D89" s="181"/>
      <c r="E89" s="183"/>
      <c r="F89" s="184"/>
      <c r="G89" s="183"/>
      <c r="H89" s="185"/>
      <c r="I89" s="185"/>
      <c r="J89" s="185"/>
      <c r="K89" s="185"/>
      <c r="L89" s="185"/>
      <c r="M89" s="185"/>
      <c r="N89" s="184"/>
      <c r="O89" s="183"/>
      <c r="P89" s="185"/>
      <c r="Q89" s="185"/>
      <c r="R89" s="184"/>
      <c r="S89" s="183"/>
      <c r="T89" s="185"/>
      <c r="U89" s="185"/>
      <c r="V89" s="184"/>
      <c r="W89" s="186"/>
      <c r="X89" s="187"/>
      <c r="Y89" s="187"/>
      <c r="Z89" s="187"/>
    </row>
    <row r="90" spans="1:26" x14ac:dyDescent="0.25">
      <c r="A90" s="976"/>
      <c r="B90" s="977"/>
      <c r="C90" s="978"/>
      <c r="D90" s="977"/>
      <c r="E90" s="970"/>
      <c r="F90" s="181"/>
      <c r="G90" s="183"/>
      <c r="H90" s="979"/>
      <c r="I90" s="185"/>
      <c r="J90" s="971"/>
      <c r="K90" s="971"/>
      <c r="L90" s="971"/>
      <c r="M90" s="971"/>
      <c r="N90" s="972"/>
      <c r="O90" s="970"/>
      <c r="P90" s="971"/>
      <c r="Q90" s="971"/>
      <c r="R90" s="972"/>
      <c r="S90" s="970"/>
      <c r="T90" s="971"/>
      <c r="U90" s="971"/>
      <c r="V90" s="972"/>
      <c r="W90" s="973"/>
      <c r="X90" s="974"/>
      <c r="Y90" s="974"/>
      <c r="Z90" s="974"/>
    </row>
    <row r="91" spans="1:26" x14ac:dyDescent="0.25">
      <c r="A91" s="976"/>
      <c r="B91" s="977"/>
      <c r="C91" s="978"/>
      <c r="D91" s="977"/>
      <c r="E91" s="970"/>
      <c r="F91" s="196"/>
      <c r="G91" s="198"/>
      <c r="H91" s="979"/>
      <c r="I91" s="201"/>
      <c r="J91" s="971"/>
      <c r="K91" s="971"/>
      <c r="L91" s="971"/>
      <c r="M91" s="971"/>
      <c r="N91" s="972"/>
      <c r="O91" s="970"/>
      <c r="P91" s="971"/>
      <c r="Q91" s="971"/>
      <c r="R91" s="972"/>
      <c r="S91" s="970"/>
      <c r="T91" s="971"/>
      <c r="U91" s="971"/>
      <c r="V91" s="972"/>
      <c r="W91" s="973"/>
      <c r="X91" s="974"/>
      <c r="Y91" s="974"/>
      <c r="Z91" s="974"/>
    </row>
    <row r="92" spans="1:26" x14ac:dyDescent="0.25">
      <c r="A92" s="976"/>
      <c r="B92" s="977"/>
      <c r="C92" s="348"/>
      <c r="D92" s="977"/>
      <c r="E92" s="970"/>
      <c r="F92" s="196"/>
      <c r="G92" s="349"/>
      <c r="H92" s="981"/>
      <c r="I92" s="201"/>
      <c r="J92" s="971"/>
      <c r="K92" s="971"/>
      <c r="L92" s="971"/>
      <c r="M92" s="971"/>
      <c r="N92" s="972"/>
      <c r="O92" s="970"/>
      <c r="P92" s="971"/>
      <c r="Q92" s="971"/>
      <c r="R92" s="972"/>
      <c r="S92" s="970"/>
      <c r="T92" s="971"/>
      <c r="U92" s="2"/>
      <c r="V92" s="2"/>
      <c r="W92" s="973"/>
      <c r="X92" s="974"/>
      <c r="Y92" s="974"/>
      <c r="Z92" s="974"/>
    </row>
    <row r="93" spans="1:26" x14ac:dyDescent="0.25">
      <c r="A93" s="976"/>
      <c r="B93" s="977"/>
      <c r="C93" s="347"/>
      <c r="D93" s="977"/>
      <c r="E93" s="970"/>
      <c r="F93" s="181"/>
      <c r="G93" s="245"/>
      <c r="H93" s="981"/>
      <c r="I93" s="185"/>
      <c r="J93" s="971"/>
      <c r="K93" s="971"/>
      <c r="L93" s="971"/>
      <c r="M93" s="971"/>
      <c r="N93" s="972"/>
      <c r="O93" s="970"/>
      <c r="P93" s="971"/>
      <c r="Q93" s="971"/>
      <c r="R93" s="972"/>
      <c r="S93" s="970"/>
      <c r="T93" s="971"/>
      <c r="U93" s="2"/>
      <c r="V93" s="2"/>
      <c r="W93" s="973"/>
      <c r="X93" s="974"/>
      <c r="Y93" s="974"/>
      <c r="Z93" s="974"/>
    </row>
    <row r="94" spans="1:26" x14ac:dyDescent="0.25">
      <c r="A94" s="976"/>
      <c r="B94" s="977"/>
      <c r="C94" s="978"/>
      <c r="D94" s="977"/>
      <c r="E94" s="970"/>
      <c r="F94" s="184"/>
      <c r="G94" s="183"/>
      <c r="H94" s="979"/>
      <c r="I94" s="185"/>
      <c r="J94" s="185"/>
      <c r="K94" s="185"/>
      <c r="L94" s="185"/>
      <c r="M94" s="185"/>
      <c r="N94" s="184"/>
      <c r="O94" s="183"/>
      <c r="P94" s="185"/>
      <c r="Q94" s="185"/>
      <c r="R94" s="184"/>
      <c r="S94" s="186"/>
      <c r="T94" s="187"/>
      <c r="U94" s="2"/>
      <c r="V94" s="2"/>
      <c r="W94" s="2"/>
      <c r="X94" s="2"/>
      <c r="Y94" s="187"/>
      <c r="Z94" s="187"/>
    </row>
    <row r="95" spans="1:26" x14ac:dyDescent="0.25">
      <c r="A95" s="976"/>
      <c r="B95" s="977"/>
      <c r="C95" s="978"/>
      <c r="D95" s="977"/>
      <c r="E95" s="970"/>
      <c r="F95" s="199"/>
      <c r="G95" s="198"/>
      <c r="H95" s="979"/>
      <c r="I95" s="201"/>
      <c r="J95" s="201"/>
      <c r="K95" s="201"/>
      <c r="L95" s="201"/>
      <c r="M95" s="201"/>
      <c r="N95" s="199"/>
      <c r="O95" s="198"/>
      <c r="P95" s="201"/>
      <c r="Q95" s="201"/>
      <c r="R95" s="199"/>
      <c r="S95" s="198"/>
      <c r="T95" s="201"/>
      <c r="U95" s="201"/>
      <c r="V95" s="199"/>
      <c r="W95" s="202"/>
      <c r="X95" s="203"/>
      <c r="Y95" s="203"/>
      <c r="Z95" s="203"/>
    </row>
    <row r="96" spans="1:26" x14ac:dyDescent="0.25">
      <c r="A96" s="195"/>
      <c r="B96" s="196"/>
      <c r="C96" s="197"/>
      <c r="D96" s="196"/>
      <c r="E96" s="198"/>
      <c r="F96" s="199"/>
      <c r="G96" s="198"/>
      <c r="H96" s="200"/>
      <c r="I96" s="201"/>
      <c r="J96" s="201"/>
      <c r="K96" s="201"/>
      <c r="L96" s="201"/>
      <c r="M96" s="201"/>
      <c r="N96" s="199"/>
      <c r="O96" s="198"/>
      <c r="P96" s="201"/>
      <c r="Q96" s="201"/>
      <c r="R96" s="199"/>
      <c r="S96" s="198"/>
      <c r="T96" s="201"/>
      <c r="U96" s="201"/>
      <c r="V96" s="199"/>
      <c r="W96" s="202"/>
      <c r="X96" s="203"/>
      <c r="Y96" s="203"/>
      <c r="Z96" s="203"/>
    </row>
    <row r="97" spans="1:26" x14ac:dyDescent="0.25">
      <c r="A97" s="205"/>
      <c r="B97" s="206"/>
      <c r="C97" s="207"/>
      <c r="D97" s="217"/>
      <c r="E97" s="209"/>
      <c r="F97" s="210"/>
      <c r="G97" s="209"/>
      <c r="H97" s="218"/>
      <c r="I97" s="211"/>
      <c r="J97" s="211"/>
      <c r="K97" s="211"/>
      <c r="L97" s="211"/>
      <c r="M97" s="211"/>
      <c r="N97" s="210"/>
      <c r="O97" s="209"/>
      <c r="P97" s="211"/>
      <c r="Q97" s="211"/>
      <c r="R97" s="210"/>
      <c r="S97" s="209"/>
      <c r="T97" s="211"/>
      <c r="U97" s="211"/>
      <c r="V97" s="210"/>
      <c r="W97" s="212"/>
      <c r="X97" s="213"/>
      <c r="Y97" s="213"/>
      <c r="Z97" s="213"/>
    </row>
    <row r="98" spans="1:26" x14ac:dyDescent="0.25">
      <c r="A98" s="350"/>
      <c r="B98" s="243"/>
      <c r="C98" s="344"/>
      <c r="D98" s="243"/>
      <c r="E98" s="345"/>
      <c r="F98" s="238"/>
      <c r="G98" s="345"/>
      <c r="H98" s="351"/>
      <c r="I98" s="237"/>
      <c r="J98" s="237"/>
      <c r="K98" s="237"/>
      <c r="L98" s="237"/>
      <c r="M98" s="237"/>
      <c r="N98" s="238"/>
      <c r="O98" s="345"/>
      <c r="P98" s="237"/>
      <c r="Q98" s="237"/>
      <c r="R98" s="238"/>
      <c r="S98" s="345"/>
      <c r="T98" s="237"/>
      <c r="U98" s="237"/>
      <c r="V98" s="238"/>
      <c r="W98" s="346"/>
      <c r="X98" s="240"/>
      <c r="Y98" s="240"/>
      <c r="Z98" s="240"/>
    </row>
    <row r="99" spans="1:26" x14ac:dyDescent="0.25">
      <c r="A99" s="190"/>
      <c r="B99" s="181"/>
      <c r="C99" s="182"/>
      <c r="D99" s="181"/>
      <c r="E99" s="183"/>
      <c r="F99" s="184"/>
      <c r="G99" s="183"/>
      <c r="H99" s="335"/>
      <c r="I99" s="185"/>
      <c r="J99" s="185"/>
      <c r="K99" s="185"/>
      <c r="L99" s="185"/>
      <c r="M99" s="185"/>
      <c r="N99" s="184"/>
      <c r="O99" s="183"/>
      <c r="P99" s="185"/>
      <c r="Q99" s="185"/>
      <c r="R99" s="184"/>
      <c r="S99" s="183"/>
      <c r="T99" s="185"/>
      <c r="U99" s="185"/>
      <c r="V99" s="184"/>
      <c r="W99" s="186"/>
      <c r="X99" s="187"/>
      <c r="Y99" s="187"/>
      <c r="Z99" s="187"/>
    </row>
    <row r="100" spans="1:26" x14ac:dyDescent="0.25">
      <c r="A100" s="190"/>
      <c r="B100" s="181"/>
      <c r="C100" s="182"/>
      <c r="D100" s="181"/>
      <c r="E100" s="183"/>
      <c r="F100" s="184"/>
      <c r="G100" s="183"/>
      <c r="H100" s="335"/>
      <c r="I100" s="185"/>
      <c r="J100" s="185"/>
      <c r="K100" s="185"/>
      <c r="L100" s="185"/>
      <c r="M100" s="185"/>
      <c r="N100" s="184"/>
      <c r="O100" s="183"/>
      <c r="P100" s="185"/>
      <c r="Q100" s="185"/>
      <c r="R100" s="184"/>
      <c r="S100" s="183"/>
      <c r="T100" s="185"/>
      <c r="U100" s="185"/>
      <c r="V100" s="184"/>
      <c r="W100" s="186"/>
      <c r="X100" s="187"/>
      <c r="Y100" s="187"/>
      <c r="Z100" s="187"/>
    </row>
    <row r="101" spans="1:26" x14ac:dyDescent="0.25">
      <c r="A101" s="190"/>
      <c r="B101" s="181"/>
      <c r="C101" s="182"/>
      <c r="D101" s="181"/>
      <c r="E101" s="183"/>
      <c r="F101" s="184"/>
      <c r="G101" s="183"/>
      <c r="H101" s="192"/>
      <c r="I101" s="185"/>
      <c r="J101" s="185"/>
      <c r="K101" s="185"/>
      <c r="L101" s="185"/>
      <c r="M101" s="185"/>
      <c r="N101" s="184"/>
      <c r="O101" s="183"/>
      <c r="P101" s="185"/>
      <c r="Q101" s="185"/>
      <c r="R101" s="184"/>
      <c r="S101" s="183"/>
      <c r="T101" s="185"/>
      <c r="U101" s="185"/>
      <c r="V101" s="184"/>
      <c r="W101" s="186"/>
      <c r="X101" s="187"/>
      <c r="Y101" s="187"/>
      <c r="Z101" s="187"/>
    </row>
    <row r="102" spans="1:26" x14ac:dyDescent="0.25">
      <c r="A102" s="195"/>
      <c r="B102" s="196"/>
      <c r="C102" s="197"/>
      <c r="D102" s="196"/>
      <c r="E102" s="198"/>
      <c r="F102" s="199"/>
      <c r="G102" s="198"/>
      <c r="H102" s="352"/>
      <c r="I102" s="201"/>
      <c r="J102" s="201"/>
      <c r="K102" s="201"/>
      <c r="L102" s="201"/>
      <c r="M102" s="201"/>
      <c r="N102" s="199"/>
      <c r="O102" s="198"/>
      <c r="P102" s="201"/>
      <c r="Q102" s="201"/>
      <c r="R102" s="199"/>
      <c r="S102" s="198"/>
      <c r="T102" s="201"/>
      <c r="U102" s="201"/>
      <c r="V102" s="199"/>
      <c r="W102" s="202"/>
      <c r="X102" s="203"/>
      <c r="Y102" s="203"/>
      <c r="Z102" s="203"/>
    </row>
    <row r="103" spans="1:26" x14ac:dyDescent="0.25">
      <c r="A103" s="205"/>
      <c r="B103" s="206"/>
      <c r="C103" s="207"/>
      <c r="D103" s="208"/>
      <c r="E103" s="209"/>
      <c r="F103" s="210"/>
      <c r="G103" s="209"/>
      <c r="H103" s="218"/>
      <c r="I103" s="211"/>
      <c r="J103" s="211"/>
      <c r="K103" s="211"/>
      <c r="L103" s="211"/>
      <c r="M103" s="211"/>
      <c r="N103" s="210"/>
      <c r="O103" s="209"/>
      <c r="P103" s="211"/>
      <c r="Q103" s="211"/>
      <c r="R103" s="210"/>
      <c r="S103" s="209"/>
      <c r="T103" s="211"/>
      <c r="U103" s="211"/>
      <c r="V103" s="210"/>
      <c r="W103" s="212"/>
      <c r="X103" s="213"/>
      <c r="Y103" s="213"/>
      <c r="Z103" s="213"/>
    </row>
    <row r="104" spans="1:26" x14ac:dyDescent="0.25">
      <c r="A104" s="350"/>
      <c r="B104" s="243"/>
      <c r="C104" s="344"/>
      <c r="D104" s="243"/>
      <c r="E104" s="345"/>
      <c r="F104" s="238"/>
      <c r="G104" s="345"/>
      <c r="H104" s="351"/>
      <c r="I104" s="237"/>
      <c r="J104" s="237"/>
      <c r="K104" s="237"/>
      <c r="L104" s="237"/>
      <c r="M104" s="237"/>
      <c r="N104" s="238"/>
      <c r="O104" s="345"/>
      <c r="P104" s="237"/>
      <c r="Q104" s="237"/>
      <c r="R104" s="238"/>
      <c r="S104" s="345"/>
      <c r="T104" s="237"/>
      <c r="U104" s="237"/>
      <c r="V104" s="238"/>
      <c r="W104" s="346"/>
      <c r="X104" s="240"/>
      <c r="Y104" s="240"/>
      <c r="Z104" s="240"/>
    </row>
    <row r="105" spans="1:26" x14ac:dyDescent="0.25">
      <c r="A105" s="190"/>
      <c r="B105" s="181"/>
      <c r="C105" s="182"/>
      <c r="D105" s="181"/>
      <c r="E105" s="183"/>
      <c r="F105" s="184"/>
      <c r="G105" s="183"/>
      <c r="H105" s="335"/>
      <c r="I105" s="185"/>
      <c r="J105" s="185"/>
      <c r="K105" s="185"/>
      <c r="L105" s="185"/>
      <c r="M105" s="185"/>
      <c r="N105" s="184"/>
      <c r="O105" s="183"/>
      <c r="P105" s="185"/>
      <c r="Q105" s="185"/>
      <c r="R105" s="184"/>
      <c r="S105" s="183"/>
      <c r="T105" s="187"/>
      <c r="U105" s="185"/>
      <c r="V105" s="76"/>
      <c r="W105" s="186"/>
      <c r="X105" s="2"/>
      <c r="Y105" s="187"/>
      <c r="Z105" s="187"/>
    </row>
    <row r="106" spans="1:26" x14ac:dyDescent="0.25">
      <c r="A106" s="190"/>
      <c r="B106" s="181"/>
      <c r="C106" s="244"/>
      <c r="D106" s="76"/>
      <c r="E106" s="183"/>
      <c r="F106" s="184"/>
      <c r="G106" s="183"/>
      <c r="H106" s="335"/>
      <c r="I106" s="185"/>
      <c r="J106" s="185"/>
      <c r="K106" s="185"/>
      <c r="L106" s="185"/>
      <c r="M106" s="185"/>
      <c r="N106" s="184"/>
      <c r="O106" s="183"/>
      <c r="P106" s="185"/>
      <c r="Q106" s="185"/>
      <c r="R106" s="184"/>
      <c r="S106" s="183"/>
      <c r="T106" s="185"/>
      <c r="U106" s="185"/>
      <c r="V106" s="76"/>
      <c r="W106" s="186"/>
      <c r="X106" s="184"/>
      <c r="Y106" s="187"/>
      <c r="Z106" s="187"/>
    </row>
    <row r="107" spans="1:26" x14ac:dyDescent="0.25">
      <c r="A107" s="190"/>
      <c r="B107" s="181"/>
      <c r="C107" s="244"/>
      <c r="D107" s="76"/>
      <c r="E107" s="183"/>
      <c r="F107" s="184"/>
      <c r="G107" s="183"/>
      <c r="H107" s="335"/>
      <c r="I107" s="185"/>
      <c r="J107" s="185"/>
      <c r="K107" s="185"/>
      <c r="L107" s="185"/>
      <c r="M107" s="185"/>
      <c r="N107" s="184"/>
      <c r="O107" s="183"/>
      <c r="P107" s="185"/>
      <c r="Q107" s="185"/>
      <c r="R107" s="184"/>
      <c r="S107" s="183"/>
      <c r="T107" s="185"/>
      <c r="U107" s="185"/>
      <c r="V107" s="76"/>
      <c r="W107" s="186"/>
      <c r="X107" s="184"/>
      <c r="Y107" s="187"/>
      <c r="Z107" s="187"/>
    </row>
    <row r="108" spans="1:26" x14ac:dyDescent="0.25">
      <c r="A108" s="190"/>
      <c r="B108" s="181"/>
      <c r="C108" s="244"/>
      <c r="D108" s="76"/>
      <c r="E108" s="183"/>
      <c r="F108" s="184"/>
      <c r="G108" s="183"/>
      <c r="H108" s="335"/>
      <c r="I108" s="185"/>
      <c r="J108" s="185"/>
      <c r="K108" s="185"/>
      <c r="L108" s="185"/>
      <c r="M108" s="185"/>
      <c r="N108" s="184"/>
      <c r="O108" s="183"/>
      <c r="P108" s="185"/>
      <c r="Q108" s="185"/>
      <c r="R108" s="184"/>
      <c r="S108" s="183"/>
      <c r="T108" s="185"/>
      <c r="U108" s="185"/>
      <c r="V108" s="76"/>
      <c r="W108" s="186"/>
      <c r="X108" s="184"/>
      <c r="Y108" s="187"/>
      <c r="Z108" s="187"/>
    </row>
    <row r="109" spans="1:26" x14ac:dyDescent="0.25">
      <c r="A109" s="190"/>
      <c r="B109" s="181"/>
      <c r="C109" s="182"/>
      <c r="D109" s="181"/>
      <c r="E109" s="183"/>
      <c r="F109" s="184"/>
      <c r="G109" s="183"/>
      <c r="H109" s="335"/>
      <c r="I109" s="185"/>
      <c r="J109" s="185"/>
      <c r="K109" s="185"/>
      <c r="L109" s="185"/>
      <c r="M109" s="185"/>
      <c r="N109" s="184"/>
      <c r="O109" s="183"/>
      <c r="P109" s="185"/>
      <c r="Q109" s="185"/>
      <c r="R109" s="184"/>
      <c r="S109" s="183"/>
      <c r="T109" s="185"/>
      <c r="U109" s="185"/>
      <c r="V109" s="184"/>
      <c r="W109" s="186"/>
      <c r="X109" s="187"/>
      <c r="Y109" s="187"/>
      <c r="Z109" s="187"/>
    </row>
    <row r="110" spans="1:26" x14ac:dyDescent="0.25">
      <c r="A110" s="190"/>
      <c r="B110" s="244"/>
      <c r="C110" s="76"/>
      <c r="D110" s="354"/>
      <c r="E110" s="183"/>
      <c r="F110" s="184"/>
      <c r="G110" s="183"/>
      <c r="H110" s="335"/>
      <c r="I110" s="185"/>
      <c r="J110" s="185"/>
      <c r="K110" s="185"/>
      <c r="L110" s="185"/>
      <c r="M110" s="185"/>
      <c r="N110" s="184"/>
      <c r="O110" s="183"/>
      <c r="P110" s="185"/>
      <c r="Q110" s="185"/>
      <c r="R110" s="184"/>
      <c r="S110" s="183"/>
      <c r="T110" s="185"/>
      <c r="U110" s="185"/>
      <c r="V110" s="76"/>
      <c r="W110" s="187"/>
      <c r="X110" s="184"/>
      <c r="Y110" s="187"/>
      <c r="Z110" s="187"/>
    </row>
    <row r="111" spans="1:26" x14ac:dyDescent="0.25">
      <c r="A111" s="1003"/>
      <c r="B111" s="1004"/>
      <c r="C111" s="1005"/>
      <c r="D111" s="1004"/>
      <c r="E111" s="1006"/>
      <c r="F111" s="199"/>
      <c r="G111" s="198"/>
      <c r="H111" s="1007"/>
      <c r="I111" s="201"/>
      <c r="J111" s="987"/>
      <c r="K111" s="987"/>
      <c r="L111" s="987"/>
      <c r="M111" s="987"/>
      <c r="N111" s="988"/>
      <c r="O111" s="1006"/>
      <c r="P111" s="987"/>
      <c r="Q111" s="987"/>
      <c r="R111" s="988"/>
      <c r="S111" s="1006"/>
      <c r="T111" s="987"/>
      <c r="U111" s="987"/>
      <c r="V111" s="988"/>
      <c r="W111" s="989"/>
      <c r="X111" s="990"/>
      <c r="Y111" s="990"/>
      <c r="Z111" s="990"/>
    </row>
    <row r="112" spans="1:26" x14ac:dyDescent="0.25">
      <c r="A112" s="1003"/>
      <c r="B112" s="1004"/>
      <c r="C112" s="1005"/>
      <c r="D112" s="1004"/>
      <c r="E112" s="1006"/>
      <c r="F112" s="199"/>
      <c r="G112" s="198"/>
      <c r="H112" s="1007"/>
      <c r="I112" s="201"/>
      <c r="J112" s="987"/>
      <c r="K112" s="987"/>
      <c r="L112" s="987"/>
      <c r="M112" s="987"/>
      <c r="N112" s="988"/>
      <c r="O112" s="1006"/>
      <c r="P112" s="987"/>
      <c r="Q112" s="987"/>
      <c r="R112" s="988"/>
      <c r="S112" s="1006"/>
      <c r="T112" s="987"/>
      <c r="U112" s="987"/>
      <c r="V112" s="988"/>
      <c r="W112" s="989"/>
      <c r="X112" s="990"/>
      <c r="Y112" s="990"/>
      <c r="Z112" s="990"/>
    </row>
    <row r="113" spans="1:26" x14ac:dyDescent="0.25">
      <c r="A113" s="205"/>
      <c r="B113" s="206"/>
      <c r="C113" s="355"/>
      <c r="D113" s="208"/>
      <c r="E113" s="209"/>
      <c r="F113" s="210"/>
      <c r="G113" s="209"/>
      <c r="H113" s="218"/>
      <c r="I113" s="211"/>
      <c r="J113" s="211"/>
      <c r="K113" s="211"/>
      <c r="L113" s="211"/>
      <c r="M113" s="211"/>
      <c r="N113" s="210"/>
      <c r="O113" s="209"/>
      <c r="P113" s="211"/>
      <c r="Q113" s="211"/>
      <c r="R113" s="210"/>
      <c r="S113" s="209"/>
      <c r="T113" s="211"/>
      <c r="U113" s="211"/>
      <c r="V113" s="210"/>
      <c r="W113" s="212"/>
      <c r="X113" s="213"/>
      <c r="Y113" s="213"/>
      <c r="Z113" s="213"/>
    </row>
    <row r="114" spans="1:26" ht="14.15" customHeight="1" x14ac:dyDescent="0.25">
      <c r="A114" s="991" t="s">
        <v>146</v>
      </c>
      <c r="B114" s="992" t="s">
        <v>3</v>
      </c>
      <c r="C114" s="993" t="s">
        <v>4</v>
      </c>
      <c r="D114" s="993"/>
      <c r="E114" s="994" t="s">
        <v>5</v>
      </c>
      <c r="F114" s="995" t="s">
        <v>6</v>
      </c>
      <c r="G114" s="996" t="s">
        <v>7</v>
      </c>
      <c r="H114" s="996"/>
      <c r="I114" s="996"/>
      <c r="J114" s="996"/>
      <c r="K114" s="996"/>
      <c r="L114" s="996"/>
      <c r="M114" s="996"/>
      <c r="N114" s="996"/>
      <c r="O114" s="993" t="s">
        <v>99</v>
      </c>
      <c r="P114" s="993"/>
      <c r="Q114" s="993"/>
      <c r="R114" s="993"/>
      <c r="S114" s="993" t="s">
        <v>100</v>
      </c>
      <c r="T114" s="993"/>
      <c r="U114" s="993"/>
      <c r="V114" s="993"/>
      <c r="W114" s="997" t="s">
        <v>101</v>
      </c>
      <c r="X114" s="997"/>
      <c r="Y114" s="997"/>
      <c r="Z114" s="997"/>
    </row>
    <row r="115" spans="1:26" ht="13.4" customHeight="1" x14ac:dyDescent="0.25">
      <c r="A115" s="991"/>
      <c r="B115" s="992"/>
      <c r="C115" s="998" t="s">
        <v>8</v>
      </c>
      <c r="D115" s="999" t="s">
        <v>9</v>
      </c>
      <c r="E115" s="994"/>
      <c r="F115" s="995"/>
      <c r="G115" s="1000" t="s">
        <v>10</v>
      </c>
      <c r="H115" s="1001" t="s">
        <v>11</v>
      </c>
      <c r="I115" s="986" t="s">
        <v>12</v>
      </c>
      <c r="J115" s="986"/>
      <c r="K115" s="986"/>
      <c r="L115" s="1001" t="s">
        <v>13</v>
      </c>
      <c r="M115" s="1001" t="s">
        <v>14</v>
      </c>
      <c r="N115" s="1002" t="s">
        <v>15</v>
      </c>
      <c r="O115" s="985" t="s">
        <v>16</v>
      </c>
      <c r="P115" s="985"/>
      <c r="Q115" s="984" t="s">
        <v>17</v>
      </c>
      <c r="R115" s="984"/>
      <c r="S115" s="985" t="s">
        <v>18</v>
      </c>
      <c r="T115" s="985"/>
      <c r="U115" s="984" t="s">
        <v>19</v>
      </c>
      <c r="V115" s="984"/>
      <c r="W115" s="985" t="s">
        <v>20</v>
      </c>
      <c r="X115" s="985"/>
      <c r="Y115" s="986" t="s">
        <v>21</v>
      </c>
      <c r="Z115" s="986"/>
    </row>
    <row r="116" spans="1:26" x14ac:dyDescent="0.25">
      <c r="A116" s="991"/>
      <c r="B116" s="992"/>
      <c r="C116" s="998"/>
      <c r="D116" s="999"/>
      <c r="E116" s="994"/>
      <c r="F116" s="995"/>
      <c r="G116" s="1000"/>
      <c r="H116" s="1001"/>
      <c r="I116" s="341" t="s">
        <v>26</v>
      </c>
      <c r="J116" s="341" t="s">
        <v>10</v>
      </c>
      <c r="K116" s="341" t="s">
        <v>13</v>
      </c>
      <c r="L116" s="1001"/>
      <c r="M116" s="1001"/>
      <c r="N116" s="1002"/>
      <c r="O116" s="340" t="s">
        <v>27</v>
      </c>
      <c r="P116" s="341" t="s">
        <v>12</v>
      </c>
      <c r="Q116" s="341" t="s">
        <v>27</v>
      </c>
      <c r="R116" s="342" t="s">
        <v>12</v>
      </c>
      <c r="S116" s="340" t="s">
        <v>27</v>
      </c>
      <c r="T116" s="341" t="s">
        <v>12</v>
      </c>
      <c r="U116" s="341" t="s">
        <v>27</v>
      </c>
      <c r="V116" s="342" t="s">
        <v>12</v>
      </c>
      <c r="W116" s="340" t="s">
        <v>27</v>
      </c>
      <c r="X116" s="341" t="s">
        <v>12</v>
      </c>
      <c r="Y116" s="341" t="s">
        <v>27</v>
      </c>
      <c r="Z116" s="341" t="s">
        <v>12</v>
      </c>
    </row>
    <row r="117" spans="1:26" ht="21" x14ac:dyDescent="0.25">
      <c r="A117" s="343" t="s">
        <v>147</v>
      </c>
      <c r="B117" s="243"/>
      <c r="C117" s="344"/>
      <c r="D117" s="243"/>
      <c r="E117" s="345"/>
      <c r="F117" s="238"/>
      <c r="G117" s="345"/>
      <c r="H117" s="237"/>
      <c r="I117" s="237"/>
      <c r="J117" s="237"/>
      <c r="K117" s="237"/>
      <c r="L117" s="237"/>
      <c r="M117" s="237"/>
      <c r="N117" s="238"/>
      <c r="O117" s="345"/>
      <c r="P117" s="237"/>
      <c r="Q117" s="237"/>
      <c r="R117" s="238"/>
      <c r="S117" s="345"/>
      <c r="T117" s="237"/>
      <c r="U117" s="237"/>
      <c r="V117" s="238"/>
      <c r="W117" s="346"/>
      <c r="X117" s="240"/>
      <c r="Y117" s="240"/>
      <c r="Z117" s="240"/>
    </row>
    <row r="118" spans="1:26" x14ac:dyDescent="0.25">
      <c r="A118" s="190" t="s">
        <v>148</v>
      </c>
      <c r="B118" s="181"/>
      <c r="C118" s="182" t="s">
        <v>149</v>
      </c>
      <c r="D118" s="181"/>
      <c r="E118" s="183">
        <v>30</v>
      </c>
      <c r="F118" s="184">
        <v>2</v>
      </c>
      <c r="G118" s="183"/>
      <c r="H118" s="185">
        <v>30</v>
      </c>
      <c r="I118" s="185"/>
      <c r="J118" s="185"/>
      <c r="K118" s="185"/>
      <c r="L118" s="185"/>
      <c r="M118" s="185"/>
      <c r="N118" s="184"/>
      <c r="O118" s="183"/>
      <c r="P118" s="185"/>
      <c r="Q118" s="185"/>
      <c r="R118" s="184"/>
      <c r="S118" s="183">
        <v>30</v>
      </c>
      <c r="T118" s="185"/>
      <c r="U118" s="185"/>
      <c r="V118" s="184"/>
      <c r="W118" s="186"/>
      <c r="X118" s="187"/>
      <c r="Y118" s="187"/>
      <c r="Z118" s="187"/>
    </row>
    <row r="119" spans="1:26" ht="13.4" customHeight="1" x14ac:dyDescent="0.25">
      <c r="A119" s="983" t="s">
        <v>150</v>
      </c>
      <c r="B119" s="977"/>
      <c r="C119" s="2"/>
      <c r="D119" s="182" t="s">
        <v>149</v>
      </c>
      <c r="E119" s="970">
        <v>90</v>
      </c>
      <c r="F119" s="184">
        <v>2</v>
      </c>
      <c r="G119" s="183">
        <v>30</v>
      </c>
      <c r="H119" s="185"/>
      <c r="I119" s="185"/>
      <c r="J119" s="971"/>
      <c r="K119" s="971"/>
      <c r="L119" s="971"/>
      <c r="M119" s="971"/>
      <c r="N119" s="972"/>
      <c r="O119" s="970"/>
      <c r="P119" s="971"/>
      <c r="Q119" s="971"/>
      <c r="R119" s="972"/>
      <c r="S119" s="2"/>
      <c r="T119" s="2"/>
      <c r="U119" s="970">
        <v>30</v>
      </c>
      <c r="V119" s="971">
        <v>60</v>
      </c>
      <c r="W119" s="973"/>
      <c r="X119" s="974"/>
      <c r="Y119" s="974"/>
      <c r="Z119" s="974"/>
    </row>
    <row r="120" spans="1:26" x14ac:dyDescent="0.25">
      <c r="A120" s="983"/>
      <c r="B120" s="977"/>
      <c r="C120" s="2"/>
      <c r="D120" s="182" t="s">
        <v>151</v>
      </c>
      <c r="E120" s="970"/>
      <c r="F120" s="184">
        <v>4</v>
      </c>
      <c r="G120" s="183"/>
      <c r="H120" s="185"/>
      <c r="I120" s="185">
        <v>60</v>
      </c>
      <c r="J120" s="971"/>
      <c r="K120" s="971"/>
      <c r="L120" s="971"/>
      <c r="M120" s="971"/>
      <c r="N120" s="972"/>
      <c r="O120" s="970"/>
      <c r="P120" s="971"/>
      <c r="Q120" s="971"/>
      <c r="R120" s="972"/>
      <c r="S120" s="2"/>
      <c r="T120" s="2"/>
      <c r="U120" s="970"/>
      <c r="V120" s="971"/>
      <c r="W120" s="973"/>
      <c r="X120" s="974"/>
      <c r="Y120" s="974"/>
      <c r="Z120" s="974"/>
    </row>
    <row r="121" spans="1:26" ht="13.4" customHeight="1" x14ac:dyDescent="0.25">
      <c r="A121" s="983" t="s">
        <v>152</v>
      </c>
      <c r="B121" s="977"/>
      <c r="C121" s="978"/>
      <c r="D121" s="181" t="s">
        <v>149</v>
      </c>
      <c r="E121" s="970">
        <v>75</v>
      </c>
      <c r="F121" s="184">
        <v>2</v>
      </c>
      <c r="G121" s="183">
        <v>30</v>
      </c>
      <c r="H121" s="971"/>
      <c r="I121" s="185"/>
      <c r="J121" s="971"/>
      <c r="K121" s="971"/>
      <c r="L121" s="971"/>
      <c r="M121" s="971"/>
      <c r="N121" s="972"/>
      <c r="O121" s="970"/>
      <c r="P121" s="971"/>
      <c r="Q121" s="971"/>
      <c r="R121" s="972"/>
      <c r="S121" s="970"/>
      <c r="T121" s="971"/>
      <c r="U121" s="971">
        <v>30</v>
      </c>
      <c r="V121" s="972">
        <v>45</v>
      </c>
      <c r="W121" s="973"/>
      <c r="X121" s="974"/>
      <c r="Y121" s="974"/>
      <c r="Z121" s="974"/>
    </row>
    <row r="122" spans="1:26" x14ac:dyDescent="0.25">
      <c r="A122" s="983"/>
      <c r="B122" s="977"/>
      <c r="C122" s="978"/>
      <c r="D122" s="181" t="s">
        <v>151</v>
      </c>
      <c r="E122" s="970"/>
      <c r="F122" s="184">
        <v>2</v>
      </c>
      <c r="G122" s="183"/>
      <c r="H122" s="971"/>
      <c r="I122" s="185">
        <v>45</v>
      </c>
      <c r="J122" s="971"/>
      <c r="K122" s="971"/>
      <c r="L122" s="971"/>
      <c r="M122" s="971"/>
      <c r="N122" s="972"/>
      <c r="O122" s="970"/>
      <c r="P122" s="971"/>
      <c r="Q122" s="971"/>
      <c r="R122" s="972"/>
      <c r="S122" s="970"/>
      <c r="T122" s="971"/>
      <c r="U122" s="971"/>
      <c r="V122" s="972"/>
      <c r="W122" s="973"/>
      <c r="X122" s="974"/>
      <c r="Y122" s="974"/>
      <c r="Z122" s="974"/>
    </row>
    <row r="123" spans="1:26" x14ac:dyDescent="0.25">
      <c r="A123" s="190" t="s">
        <v>153</v>
      </c>
      <c r="B123" s="181"/>
      <c r="C123" s="182" t="s">
        <v>151</v>
      </c>
      <c r="D123" s="181"/>
      <c r="E123" s="183">
        <v>30</v>
      </c>
      <c r="F123" s="184">
        <v>2</v>
      </c>
      <c r="G123" s="183"/>
      <c r="H123" s="185">
        <v>30</v>
      </c>
      <c r="I123" s="185"/>
      <c r="J123" s="185"/>
      <c r="K123" s="185"/>
      <c r="L123" s="185"/>
      <c r="M123" s="185"/>
      <c r="N123" s="184"/>
      <c r="O123" s="183"/>
      <c r="P123" s="185"/>
      <c r="Q123" s="185"/>
      <c r="R123" s="184"/>
      <c r="S123" s="183"/>
      <c r="T123" s="185"/>
      <c r="U123" s="185"/>
      <c r="V123" s="184"/>
      <c r="W123" s="186">
        <v>30</v>
      </c>
      <c r="X123" s="187"/>
      <c r="Y123" s="187"/>
      <c r="Z123" s="187"/>
    </row>
    <row r="124" spans="1:26" ht="13.4" customHeight="1" x14ac:dyDescent="0.25">
      <c r="A124" s="976" t="s">
        <v>154</v>
      </c>
      <c r="B124" s="977"/>
      <c r="C124" s="978" t="s">
        <v>155</v>
      </c>
      <c r="D124" s="977"/>
      <c r="E124" s="970">
        <v>45</v>
      </c>
      <c r="F124" s="181">
        <v>1</v>
      </c>
      <c r="G124" s="183">
        <v>15</v>
      </c>
      <c r="H124" s="979"/>
      <c r="I124" s="185"/>
      <c r="J124" s="971"/>
      <c r="K124" s="971"/>
      <c r="L124" s="971"/>
      <c r="M124" s="971"/>
      <c r="N124" s="972"/>
      <c r="O124" s="970"/>
      <c r="P124" s="971"/>
      <c r="Q124" s="971"/>
      <c r="R124" s="972"/>
      <c r="S124" s="970"/>
      <c r="T124" s="971"/>
      <c r="U124" s="971"/>
      <c r="V124" s="972"/>
      <c r="W124" s="973">
        <v>15</v>
      </c>
      <c r="X124" s="974">
        <v>30</v>
      </c>
      <c r="Y124" s="974"/>
      <c r="Z124" s="974"/>
    </row>
    <row r="125" spans="1:26" x14ac:dyDescent="0.25">
      <c r="A125" s="976"/>
      <c r="B125" s="977"/>
      <c r="C125" s="978"/>
      <c r="D125" s="977"/>
      <c r="E125" s="970"/>
      <c r="F125" s="196">
        <v>2</v>
      </c>
      <c r="G125" s="198"/>
      <c r="H125" s="979"/>
      <c r="I125" s="201">
        <v>30</v>
      </c>
      <c r="J125" s="971"/>
      <c r="K125" s="971"/>
      <c r="L125" s="971"/>
      <c r="M125" s="971"/>
      <c r="N125" s="972"/>
      <c r="O125" s="970"/>
      <c r="P125" s="971"/>
      <c r="Q125" s="971"/>
      <c r="R125" s="972"/>
      <c r="S125" s="970"/>
      <c r="T125" s="971"/>
      <c r="U125" s="971"/>
      <c r="V125" s="972"/>
      <c r="W125" s="973"/>
      <c r="X125" s="974"/>
      <c r="Y125" s="974"/>
      <c r="Z125" s="974"/>
    </row>
    <row r="126" spans="1:26" x14ac:dyDescent="0.25">
      <c r="A126" s="976" t="s">
        <v>156</v>
      </c>
      <c r="B126" s="977"/>
      <c r="C126" s="348" t="s">
        <v>149</v>
      </c>
      <c r="D126" s="977"/>
      <c r="E126" s="970">
        <v>45</v>
      </c>
      <c r="F126" s="196">
        <v>1</v>
      </c>
      <c r="G126" s="349">
        <v>15</v>
      </c>
      <c r="H126" s="981"/>
      <c r="I126" s="201"/>
      <c r="J126" s="971"/>
      <c r="K126" s="971"/>
      <c r="L126" s="971"/>
      <c r="M126" s="971"/>
      <c r="N126" s="972"/>
      <c r="O126" s="970"/>
      <c r="P126" s="971"/>
      <c r="Q126" s="971"/>
      <c r="R126" s="972"/>
      <c r="S126" s="970"/>
      <c r="T126" s="971"/>
      <c r="U126" s="76"/>
      <c r="V126" s="76"/>
      <c r="W126" s="982">
        <v>15</v>
      </c>
      <c r="X126" s="974">
        <v>30</v>
      </c>
      <c r="Y126" s="974"/>
      <c r="Z126" s="974"/>
    </row>
    <row r="127" spans="1:26" x14ac:dyDescent="0.25">
      <c r="A127" s="976"/>
      <c r="B127" s="977"/>
      <c r="C127" s="347" t="s">
        <v>151</v>
      </c>
      <c r="D127" s="977"/>
      <c r="E127" s="970"/>
      <c r="F127" s="181">
        <v>2</v>
      </c>
      <c r="G127" s="245"/>
      <c r="H127" s="981"/>
      <c r="I127" s="185">
        <v>30</v>
      </c>
      <c r="J127" s="971"/>
      <c r="K127" s="971"/>
      <c r="L127" s="971"/>
      <c r="M127" s="971"/>
      <c r="N127" s="972"/>
      <c r="O127" s="970"/>
      <c r="P127" s="971"/>
      <c r="Q127" s="971"/>
      <c r="R127" s="972"/>
      <c r="S127" s="970"/>
      <c r="T127" s="971"/>
      <c r="U127" s="76"/>
      <c r="V127" s="76"/>
      <c r="W127" s="982"/>
      <c r="X127" s="974"/>
      <c r="Y127" s="974"/>
      <c r="Z127" s="974"/>
    </row>
    <row r="128" spans="1:26" ht="13.4" customHeight="1" x14ac:dyDescent="0.25">
      <c r="A128" s="976" t="s">
        <v>157</v>
      </c>
      <c r="B128" s="977"/>
      <c r="C128" s="978" t="s">
        <v>155</v>
      </c>
      <c r="D128" s="977"/>
      <c r="E128" s="970">
        <v>45</v>
      </c>
      <c r="F128" s="184">
        <v>1</v>
      </c>
      <c r="G128" s="183">
        <v>15</v>
      </c>
      <c r="H128" s="979"/>
      <c r="I128" s="185"/>
      <c r="J128" s="185"/>
      <c r="K128" s="185"/>
      <c r="L128" s="185"/>
      <c r="M128" s="185"/>
      <c r="N128" s="184"/>
      <c r="O128" s="183"/>
      <c r="P128" s="185"/>
      <c r="Q128" s="185"/>
      <c r="R128" s="184"/>
      <c r="S128" s="186">
        <v>15</v>
      </c>
      <c r="T128" s="187">
        <v>30</v>
      </c>
      <c r="U128" s="76"/>
      <c r="V128" s="76"/>
      <c r="W128" s="2"/>
      <c r="X128" s="2"/>
      <c r="Y128" s="187"/>
      <c r="Z128" s="187"/>
    </row>
    <row r="129" spans="1:26" x14ac:dyDescent="0.25">
      <c r="A129" s="976"/>
      <c r="B129" s="977"/>
      <c r="C129" s="978"/>
      <c r="D129" s="977"/>
      <c r="E129" s="970"/>
      <c r="F129" s="199">
        <v>2</v>
      </c>
      <c r="G129" s="198"/>
      <c r="H129" s="979"/>
      <c r="I129" s="201">
        <v>30</v>
      </c>
      <c r="J129" s="201"/>
      <c r="K129" s="201"/>
      <c r="L129" s="201"/>
      <c r="M129" s="201"/>
      <c r="N129" s="199"/>
      <c r="O129" s="198"/>
      <c r="P129" s="201"/>
      <c r="Q129" s="201"/>
      <c r="R129" s="199"/>
      <c r="S129" s="198"/>
      <c r="T129" s="201"/>
      <c r="U129" s="201"/>
      <c r="V129" s="199"/>
      <c r="W129" s="202"/>
      <c r="X129" s="203"/>
      <c r="Y129" s="203"/>
      <c r="Z129" s="203"/>
    </row>
    <row r="130" spans="1:26" x14ac:dyDescent="0.25">
      <c r="A130" s="195" t="s">
        <v>158</v>
      </c>
      <c r="B130" s="196"/>
      <c r="C130" s="197"/>
      <c r="D130" s="196" t="s">
        <v>151</v>
      </c>
      <c r="E130" s="198">
        <v>30</v>
      </c>
      <c r="F130" s="199">
        <v>1</v>
      </c>
      <c r="G130" s="198"/>
      <c r="H130" s="200"/>
      <c r="I130" s="201">
        <v>30</v>
      </c>
      <c r="J130" s="201"/>
      <c r="K130" s="201"/>
      <c r="L130" s="201"/>
      <c r="M130" s="201"/>
      <c r="N130" s="199"/>
      <c r="O130" s="198"/>
      <c r="P130" s="201"/>
      <c r="Q130" s="201"/>
      <c r="R130" s="199"/>
      <c r="S130" s="198"/>
      <c r="T130" s="201"/>
      <c r="U130" s="201"/>
      <c r="V130" s="199">
        <v>30</v>
      </c>
      <c r="W130" s="202"/>
      <c r="X130" s="203"/>
      <c r="Y130" s="203"/>
      <c r="Z130" s="203"/>
    </row>
    <row r="131" spans="1:26" ht="18" x14ac:dyDescent="0.25">
      <c r="A131" s="205"/>
      <c r="B131" s="206"/>
      <c r="C131" s="207" t="s">
        <v>159</v>
      </c>
      <c r="D131" s="217" t="s">
        <v>160</v>
      </c>
      <c r="E131" s="209">
        <f>SUM(E118:E130)</f>
        <v>390</v>
      </c>
      <c r="F131" s="210">
        <f>SUM(F118:F130)</f>
        <v>24</v>
      </c>
      <c r="G131" s="209">
        <f>SUM(G118:G130)</f>
        <v>105</v>
      </c>
      <c r="H131" s="218">
        <f>SUM(H118:H130)</f>
        <v>60</v>
      </c>
      <c r="I131" s="211">
        <f>SUM(I118:I130)</f>
        <v>225</v>
      </c>
      <c r="J131" s="211"/>
      <c r="K131" s="211"/>
      <c r="L131" s="211"/>
      <c r="M131" s="211"/>
      <c r="N131" s="210"/>
      <c r="O131" s="209"/>
      <c r="P131" s="211"/>
      <c r="Q131" s="211"/>
      <c r="R131" s="210"/>
      <c r="S131" s="209">
        <f t="shared" ref="S131:X131" si="0">SUM(S118:S130)</f>
        <v>45</v>
      </c>
      <c r="T131" s="211">
        <f t="shared" si="0"/>
        <v>30</v>
      </c>
      <c r="U131" s="211">
        <f t="shared" si="0"/>
        <v>60</v>
      </c>
      <c r="V131" s="210">
        <f t="shared" si="0"/>
        <v>135</v>
      </c>
      <c r="W131" s="212">
        <f t="shared" si="0"/>
        <v>60</v>
      </c>
      <c r="X131" s="213">
        <f t="shared" si="0"/>
        <v>60</v>
      </c>
      <c r="Y131" s="213"/>
      <c r="Z131" s="213"/>
    </row>
    <row r="132" spans="1:26" x14ac:dyDescent="0.25">
      <c r="A132" s="350" t="s">
        <v>161</v>
      </c>
      <c r="B132" s="243"/>
      <c r="C132" s="344"/>
      <c r="D132" s="243"/>
      <c r="E132" s="345"/>
      <c r="F132" s="238"/>
      <c r="G132" s="345"/>
      <c r="H132" s="351"/>
      <c r="I132" s="237"/>
      <c r="J132" s="237"/>
      <c r="K132" s="237"/>
      <c r="L132" s="237"/>
      <c r="M132" s="237"/>
      <c r="N132" s="238"/>
      <c r="O132" s="345"/>
      <c r="P132" s="237"/>
      <c r="Q132" s="237"/>
      <c r="R132" s="238"/>
      <c r="S132" s="345"/>
      <c r="T132" s="237"/>
      <c r="U132" s="237"/>
      <c r="V132" s="238"/>
      <c r="W132" s="346"/>
      <c r="X132" s="240"/>
      <c r="Y132" s="240"/>
      <c r="Z132" s="240"/>
    </row>
    <row r="133" spans="1:26" x14ac:dyDescent="0.25">
      <c r="A133" s="190" t="s">
        <v>162</v>
      </c>
      <c r="B133" s="181"/>
      <c r="C133" s="182" t="s">
        <v>163</v>
      </c>
      <c r="D133" s="181"/>
      <c r="E133" s="183"/>
      <c r="F133" s="184" t="s">
        <v>164</v>
      </c>
      <c r="G133" s="183"/>
      <c r="H133" s="335">
        <v>15</v>
      </c>
      <c r="I133" s="185">
        <v>60</v>
      </c>
      <c r="J133" s="185"/>
      <c r="K133" s="185"/>
      <c r="L133" s="185"/>
      <c r="M133" s="185"/>
      <c r="N133" s="184"/>
      <c r="O133" s="183"/>
      <c r="P133" s="185"/>
      <c r="Q133" s="185"/>
      <c r="R133" s="184"/>
      <c r="S133" s="183">
        <v>15</v>
      </c>
      <c r="T133" s="185">
        <v>60</v>
      </c>
      <c r="U133" s="185"/>
      <c r="V133" s="184"/>
      <c r="W133" s="186"/>
      <c r="X133" s="187"/>
      <c r="Y133" s="187"/>
      <c r="Z133" s="187"/>
    </row>
    <row r="134" spans="1:26" x14ac:dyDescent="0.25">
      <c r="A134" s="190" t="s">
        <v>165</v>
      </c>
      <c r="B134" s="181"/>
      <c r="C134" s="182" t="s">
        <v>151</v>
      </c>
      <c r="D134" s="181" t="s">
        <v>151</v>
      </c>
      <c r="E134" s="183"/>
      <c r="F134" s="184" t="s">
        <v>166</v>
      </c>
      <c r="G134" s="183"/>
      <c r="H134" s="335"/>
      <c r="I134" s="185"/>
      <c r="J134" s="185">
        <v>60</v>
      </c>
      <c r="K134" s="185"/>
      <c r="L134" s="185"/>
      <c r="M134" s="185"/>
      <c r="N134" s="184"/>
      <c r="O134" s="183"/>
      <c r="P134" s="185"/>
      <c r="Q134" s="185"/>
      <c r="R134" s="184"/>
      <c r="S134" s="183"/>
      <c r="T134" s="185"/>
      <c r="U134" s="185"/>
      <c r="V134" s="184">
        <v>30</v>
      </c>
      <c r="W134" s="186"/>
      <c r="X134" s="187">
        <v>30</v>
      </c>
      <c r="Y134" s="187"/>
      <c r="Z134" s="187"/>
    </row>
    <row r="135" spans="1:26" x14ac:dyDescent="0.25">
      <c r="A135" s="190" t="s">
        <v>167</v>
      </c>
      <c r="B135" s="181"/>
      <c r="C135" s="182" t="s">
        <v>151</v>
      </c>
      <c r="D135" s="181"/>
      <c r="E135" s="183"/>
      <c r="F135" s="184">
        <v>4</v>
      </c>
      <c r="G135" s="183"/>
      <c r="H135" s="192">
        <v>30</v>
      </c>
      <c r="I135" s="185"/>
      <c r="J135" s="185"/>
      <c r="K135" s="185"/>
      <c r="L135" s="185"/>
      <c r="M135" s="185"/>
      <c r="N135" s="184"/>
      <c r="O135" s="183"/>
      <c r="P135" s="185"/>
      <c r="Q135" s="185"/>
      <c r="R135" s="184"/>
      <c r="S135" s="183"/>
      <c r="T135" s="185"/>
      <c r="U135" s="185"/>
      <c r="V135" s="184"/>
      <c r="W135" s="186">
        <v>30</v>
      </c>
      <c r="X135" s="187"/>
      <c r="Y135" s="187"/>
      <c r="Z135" s="187"/>
    </row>
    <row r="136" spans="1:26" x14ac:dyDescent="0.25">
      <c r="A136" s="195" t="s">
        <v>168</v>
      </c>
      <c r="B136" s="196"/>
      <c r="C136" s="197" t="s">
        <v>151</v>
      </c>
      <c r="D136" s="196"/>
      <c r="E136" s="198"/>
      <c r="F136" s="199">
        <v>3</v>
      </c>
      <c r="G136" s="198"/>
      <c r="H136" s="352"/>
      <c r="I136" s="201">
        <v>15</v>
      </c>
      <c r="J136" s="201"/>
      <c r="K136" s="201"/>
      <c r="L136" s="201"/>
      <c r="M136" s="201"/>
      <c r="N136" s="199"/>
      <c r="O136" s="198"/>
      <c r="P136" s="201"/>
      <c r="Q136" s="201"/>
      <c r="R136" s="199"/>
      <c r="S136" s="198"/>
      <c r="T136" s="201"/>
      <c r="U136" s="201"/>
      <c r="V136" s="199"/>
      <c r="W136" s="202"/>
      <c r="X136" s="203">
        <v>15</v>
      </c>
      <c r="Y136" s="203"/>
      <c r="Z136" s="203"/>
    </row>
    <row r="137" spans="1:26" x14ac:dyDescent="0.25">
      <c r="A137" s="205" t="s">
        <v>169</v>
      </c>
      <c r="B137" s="206"/>
      <c r="C137" s="207"/>
      <c r="D137" s="208" t="s">
        <v>151</v>
      </c>
      <c r="E137" s="209"/>
      <c r="F137" s="210">
        <v>2</v>
      </c>
      <c r="G137" s="209"/>
      <c r="H137" s="218">
        <v>15</v>
      </c>
      <c r="I137" s="211"/>
      <c r="J137" s="211"/>
      <c r="K137" s="211"/>
      <c r="L137" s="211"/>
      <c r="M137" s="211"/>
      <c r="N137" s="210"/>
      <c r="O137" s="209"/>
      <c r="P137" s="211"/>
      <c r="Q137" s="211"/>
      <c r="R137" s="210"/>
      <c r="S137" s="209"/>
      <c r="T137" s="211"/>
      <c r="U137" s="211">
        <v>15</v>
      </c>
      <c r="V137" s="210"/>
      <c r="W137" s="212"/>
      <c r="X137" s="213"/>
      <c r="Y137" s="213"/>
      <c r="Z137" s="213"/>
    </row>
    <row r="138" spans="1:26" x14ac:dyDescent="0.25">
      <c r="A138" s="356" t="s">
        <v>170</v>
      </c>
      <c r="B138" s="243"/>
      <c r="C138" s="344" t="s">
        <v>155</v>
      </c>
      <c r="D138" s="243"/>
      <c r="E138" s="345"/>
      <c r="F138" s="238" t="s">
        <v>171</v>
      </c>
      <c r="G138" s="345"/>
      <c r="H138" s="351">
        <v>15</v>
      </c>
      <c r="I138" s="237">
        <v>15</v>
      </c>
      <c r="J138" s="237"/>
      <c r="K138" s="237"/>
      <c r="L138" s="237"/>
      <c r="M138" s="237"/>
      <c r="N138" s="238"/>
      <c r="O138" s="345"/>
      <c r="P138" s="237"/>
      <c r="Q138" s="237"/>
      <c r="R138" s="238"/>
      <c r="S138" s="345">
        <v>15</v>
      </c>
      <c r="T138" s="237">
        <v>15</v>
      </c>
      <c r="U138" s="237"/>
      <c r="V138" s="238"/>
      <c r="W138" s="346"/>
      <c r="X138" s="240"/>
      <c r="Y138" s="240"/>
      <c r="Z138" s="240"/>
    </row>
    <row r="139" spans="1:26" x14ac:dyDescent="0.25">
      <c r="A139" s="190" t="s">
        <v>172</v>
      </c>
      <c r="B139" s="181"/>
      <c r="C139" s="182" t="s">
        <v>151</v>
      </c>
      <c r="D139" s="181"/>
      <c r="E139" s="183"/>
      <c r="F139" s="184">
        <v>2</v>
      </c>
      <c r="G139" s="183"/>
      <c r="H139" s="335">
        <v>15</v>
      </c>
      <c r="I139" s="185"/>
      <c r="J139" s="185"/>
      <c r="K139" s="185"/>
      <c r="L139" s="185"/>
      <c r="M139" s="185"/>
      <c r="N139" s="184"/>
      <c r="O139" s="183"/>
      <c r="P139" s="185"/>
      <c r="Q139" s="185"/>
      <c r="R139" s="184"/>
      <c r="S139" s="183">
        <v>15</v>
      </c>
      <c r="T139" s="187"/>
      <c r="U139" s="185"/>
      <c r="V139" s="2"/>
      <c r="W139" s="186"/>
      <c r="X139" s="2"/>
      <c r="Y139" s="187"/>
      <c r="Z139" s="187"/>
    </row>
    <row r="140" spans="1:26" x14ac:dyDescent="0.25">
      <c r="A140" s="190" t="s">
        <v>173</v>
      </c>
      <c r="B140" s="181"/>
      <c r="C140" s="181" t="s">
        <v>151</v>
      </c>
      <c r="D140" s="2"/>
      <c r="E140" s="183"/>
      <c r="F140" s="184">
        <v>3</v>
      </c>
      <c r="G140" s="183"/>
      <c r="H140" s="335">
        <v>30</v>
      </c>
      <c r="I140" s="185"/>
      <c r="J140" s="185"/>
      <c r="K140" s="185"/>
      <c r="L140" s="185"/>
      <c r="M140" s="185"/>
      <c r="N140" s="184"/>
      <c r="O140" s="183"/>
      <c r="P140" s="185"/>
      <c r="Q140" s="185"/>
      <c r="R140" s="184"/>
      <c r="S140" s="183"/>
      <c r="T140" s="185"/>
      <c r="U140" s="185"/>
      <c r="V140" s="2"/>
      <c r="W140" s="186">
        <v>30</v>
      </c>
      <c r="X140" s="184"/>
      <c r="Y140" s="187"/>
      <c r="Z140" s="187"/>
    </row>
    <row r="141" spans="1:26" x14ac:dyDescent="0.25">
      <c r="A141" s="205"/>
      <c r="B141" s="206"/>
      <c r="C141" s="355"/>
      <c r="D141" s="208"/>
      <c r="E141" s="209"/>
      <c r="F141" s="210"/>
      <c r="G141" s="209"/>
      <c r="H141" s="218"/>
      <c r="I141" s="211"/>
      <c r="J141" s="211"/>
      <c r="K141" s="211"/>
      <c r="L141" s="211"/>
      <c r="M141" s="211"/>
      <c r="N141" s="210"/>
      <c r="O141" s="209"/>
      <c r="P141" s="211"/>
      <c r="Q141" s="211"/>
      <c r="R141" s="210"/>
      <c r="S141" s="209"/>
      <c r="T141" s="211"/>
      <c r="U141" s="211"/>
      <c r="V141" s="210"/>
      <c r="W141" s="212"/>
      <c r="X141" s="213"/>
      <c r="Y141" s="213"/>
      <c r="Z141" s="213"/>
    </row>
    <row r="142" spans="1:26" x14ac:dyDescent="0.25">
      <c r="A142" s="980" t="s">
        <v>174</v>
      </c>
      <c r="B142" s="980"/>
      <c r="C142" s="980"/>
      <c r="D142" s="980"/>
      <c r="E142" s="980"/>
      <c r="F142" s="980"/>
      <c r="G142" s="980"/>
      <c r="H142" s="980"/>
      <c r="I142" s="980"/>
      <c r="J142" s="980"/>
      <c r="K142" s="980"/>
      <c r="L142" s="980"/>
      <c r="M142" s="980"/>
      <c r="N142" s="980"/>
      <c r="O142" s="980"/>
      <c r="P142" s="980"/>
      <c r="Q142" s="980"/>
      <c r="R142" s="980"/>
      <c r="S142" s="980"/>
      <c r="T142" s="980"/>
      <c r="U142" s="980"/>
      <c r="V142" s="980"/>
      <c r="W142" s="980"/>
      <c r="X142" s="980"/>
      <c r="Y142" s="980"/>
      <c r="Z142" s="980"/>
    </row>
    <row r="143" spans="1:26" x14ac:dyDescent="0.25">
      <c r="A143" s="356" t="s">
        <v>175</v>
      </c>
      <c r="B143" s="243"/>
      <c r="C143" s="344" t="s">
        <v>176</v>
      </c>
      <c r="D143" s="243"/>
      <c r="E143" s="345">
        <v>15</v>
      </c>
      <c r="F143" s="238">
        <v>1</v>
      </c>
      <c r="G143" s="345"/>
      <c r="H143" s="351"/>
      <c r="I143" s="237">
        <v>15</v>
      </c>
      <c r="J143" s="237"/>
      <c r="K143" s="237"/>
      <c r="L143" s="237"/>
      <c r="M143" s="237"/>
      <c r="N143" s="238"/>
      <c r="O143" s="345"/>
      <c r="P143" s="237"/>
      <c r="Q143" s="237"/>
      <c r="R143" s="238"/>
      <c r="S143" s="345"/>
      <c r="T143" s="237">
        <v>15</v>
      </c>
      <c r="U143" s="237"/>
      <c r="V143" s="238"/>
      <c r="W143" s="346"/>
      <c r="X143" s="240"/>
      <c r="Y143" s="240"/>
      <c r="Z143" s="240"/>
    </row>
    <row r="144" spans="1:26" x14ac:dyDescent="0.25">
      <c r="A144" s="190" t="s">
        <v>177</v>
      </c>
      <c r="B144" s="181"/>
      <c r="C144" s="182"/>
      <c r="D144" s="181" t="s">
        <v>176</v>
      </c>
      <c r="E144" s="183">
        <v>30</v>
      </c>
      <c r="F144" s="184">
        <v>2</v>
      </c>
      <c r="G144" s="183"/>
      <c r="H144" s="335"/>
      <c r="I144" s="185"/>
      <c r="J144" s="185"/>
      <c r="K144" s="185"/>
      <c r="L144" s="185"/>
      <c r="M144" s="185"/>
      <c r="N144" s="184">
        <v>30</v>
      </c>
      <c r="O144" s="183"/>
      <c r="P144" s="185"/>
      <c r="Q144" s="185"/>
      <c r="R144" s="184"/>
      <c r="S144" s="183"/>
      <c r="T144" s="185"/>
      <c r="U144" s="185"/>
      <c r="V144" s="184">
        <v>30</v>
      </c>
      <c r="W144" s="186"/>
      <c r="X144" s="187"/>
      <c r="Y144" s="187"/>
      <c r="Z144" s="187"/>
    </row>
    <row r="145" spans="1:26" ht="13.4" customHeight="1" x14ac:dyDescent="0.25">
      <c r="A145" s="976" t="s">
        <v>178</v>
      </c>
      <c r="B145" s="977"/>
      <c r="C145" s="978" t="s">
        <v>176</v>
      </c>
      <c r="D145" s="977" t="s">
        <v>176</v>
      </c>
      <c r="E145" s="970">
        <v>120</v>
      </c>
      <c r="F145" s="184">
        <v>4</v>
      </c>
      <c r="G145" s="970"/>
      <c r="H145" s="979"/>
      <c r="I145" s="971"/>
      <c r="J145" s="971"/>
      <c r="K145" s="971"/>
      <c r="L145" s="971"/>
      <c r="M145" s="971"/>
      <c r="N145" s="972">
        <v>120</v>
      </c>
      <c r="O145" s="970"/>
      <c r="P145" s="971"/>
      <c r="Q145" s="971"/>
      <c r="R145" s="972"/>
      <c r="S145" s="970"/>
      <c r="T145" s="971"/>
      <c r="U145" s="971"/>
      <c r="V145" s="972"/>
      <c r="W145" s="973"/>
      <c r="X145" s="974">
        <v>60</v>
      </c>
      <c r="Y145" s="974"/>
      <c r="Z145" s="974">
        <v>60</v>
      </c>
    </row>
    <row r="146" spans="1:26" x14ac:dyDescent="0.25">
      <c r="A146" s="976"/>
      <c r="B146" s="977"/>
      <c r="C146" s="978"/>
      <c r="D146" s="977"/>
      <c r="E146" s="970"/>
      <c r="F146" s="199">
        <v>4</v>
      </c>
      <c r="G146" s="970"/>
      <c r="H146" s="979"/>
      <c r="I146" s="971"/>
      <c r="J146" s="971"/>
      <c r="K146" s="971"/>
      <c r="L146" s="971"/>
      <c r="M146" s="971"/>
      <c r="N146" s="972"/>
      <c r="O146" s="970"/>
      <c r="P146" s="971"/>
      <c r="Q146" s="971"/>
      <c r="R146" s="972"/>
      <c r="S146" s="970"/>
      <c r="T146" s="971"/>
      <c r="U146" s="971"/>
      <c r="V146" s="972"/>
      <c r="W146" s="973"/>
      <c r="X146" s="974"/>
      <c r="Y146" s="974"/>
      <c r="Z146" s="974"/>
    </row>
    <row r="147" spans="1:26" x14ac:dyDescent="0.25">
      <c r="A147" s="195" t="s">
        <v>179</v>
      </c>
      <c r="B147" s="196"/>
      <c r="C147" s="197"/>
      <c r="D147" s="196" t="s">
        <v>176</v>
      </c>
      <c r="E147" s="198">
        <v>60</v>
      </c>
      <c r="F147" s="199">
        <v>4</v>
      </c>
      <c r="G147" s="198"/>
      <c r="H147" s="200"/>
      <c r="I147" s="201"/>
      <c r="J147" s="201"/>
      <c r="K147" s="201"/>
      <c r="L147" s="201"/>
      <c r="M147" s="201"/>
      <c r="N147" s="199">
        <v>60</v>
      </c>
      <c r="O147" s="198"/>
      <c r="P147" s="201"/>
      <c r="Q147" s="201"/>
      <c r="R147" s="199"/>
      <c r="S147" s="198"/>
      <c r="T147" s="201"/>
      <c r="U147" s="201"/>
      <c r="V147" s="199"/>
      <c r="W147" s="202"/>
      <c r="X147" s="203"/>
      <c r="Y147" s="203"/>
      <c r="Z147" s="203">
        <v>60</v>
      </c>
    </row>
    <row r="148" spans="1:26" x14ac:dyDescent="0.25">
      <c r="A148" s="205"/>
      <c r="B148" s="206"/>
      <c r="C148" s="355" t="s">
        <v>180</v>
      </c>
      <c r="D148" s="208" t="s">
        <v>181</v>
      </c>
      <c r="E148" s="209">
        <f>SUM(E143:E147)</f>
        <v>225</v>
      </c>
      <c r="F148" s="210">
        <f>SUM(F143:F147)</f>
        <v>15</v>
      </c>
      <c r="G148" s="209"/>
      <c r="H148" s="218"/>
      <c r="I148" s="211">
        <f>SUM(I143:I147)</f>
        <v>15</v>
      </c>
      <c r="J148" s="211"/>
      <c r="K148" s="211"/>
      <c r="L148" s="211"/>
      <c r="M148" s="211"/>
      <c r="N148" s="210">
        <f>SUM(N143:N147)</f>
        <v>210</v>
      </c>
      <c r="O148" s="209"/>
      <c r="P148" s="211"/>
      <c r="Q148" s="211"/>
      <c r="R148" s="210"/>
      <c r="S148" s="209"/>
      <c r="T148" s="211">
        <f>SUM(T143:T147)</f>
        <v>15</v>
      </c>
      <c r="U148" s="211"/>
      <c r="V148" s="210">
        <f>SUM(V143:V147)</f>
        <v>30</v>
      </c>
      <c r="W148" s="212"/>
      <c r="X148" s="213">
        <f>SUM(X143:X147)</f>
        <v>60</v>
      </c>
      <c r="Y148" s="213"/>
      <c r="Z148" s="213">
        <f>SUM(Z143:Z147)</f>
        <v>120</v>
      </c>
    </row>
    <row r="149" spans="1:26" x14ac:dyDescent="0.25">
      <c r="A149" s="975" t="s">
        <v>182</v>
      </c>
      <c r="B149" s="975"/>
      <c r="C149" s="975"/>
      <c r="D149" s="975"/>
      <c r="E149" s="975"/>
      <c r="F149" s="975"/>
      <c r="G149" s="975"/>
      <c r="H149" s="975"/>
      <c r="I149" s="975"/>
      <c r="J149" s="975"/>
      <c r="K149" s="975"/>
      <c r="L149" s="975"/>
      <c r="M149" s="975"/>
      <c r="N149" s="975"/>
      <c r="O149" s="975"/>
      <c r="P149" s="975"/>
      <c r="Q149" s="975"/>
      <c r="R149" s="975"/>
      <c r="S149" s="975"/>
      <c r="T149" s="975"/>
      <c r="U149" s="975"/>
      <c r="V149" s="975"/>
      <c r="W149" s="975"/>
      <c r="X149" s="975"/>
      <c r="Y149" s="975"/>
      <c r="Z149" s="975"/>
    </row>
    <row r="150" spans="1:26" ht="14.15" customHeight="1" x14ac:dyDescent="0.25">
      <c r="A150" s="966" t="s">
        <v>183</v>
      </c>
      <c r="B150" s="967"/>
      <c r="C150" s="968" t="s">
        <v>176</v>
      </c>
      <c r="D150" s="967" t="s">
        <v>149</v>
      </c>
      <c r="E150" s="965">
        <v>120</v>
      </c>
      <c r="F150" s="235">
        <v>4</v>
      </c>
      <c r="G150" s="965"/>
      <c r="H150" s="969"/>
      <c r="I150" s="961">
        <v>120</v>
      </c>
      <c r="J150" s="961"/>
      <c r="K150" s="961"/>
      <c r="L150" s="961"/>
      <c r="M150" s="961"/>
      <c r="N150" s="962"/>
      <c r="O150" s="965"/>
      <c r="P150" s="961">
        <v>60</v>
      </c>
      <c r="Q150" s="961"/>
      <c r="R150" s="962">
        <v>60</v>
      </c>
      <c r="S150" s="965"/>
      <c r="T150" s="961"/>
      <c r="U150" s="961"/>
      <c r="V150" s="962"/>
      <c r="W150" s="963"/>
      <c r="X150" s="964"/>
      <c r="Y150" s="255"/>
      <c r="Z150" s="964"/>
    </row>
    <row r="151" spans="1:26" x14ac:dyDescent="0.25">
      <c r="A151" s="966"/>
      <c r="B151" s="967"/>
      <c r="C151" s="968"/>
      <c r="D151" s="967"/>
      <c r="E151" s="965"/>
      <c r="F151" s="250">
        <v>4</v>
      </c>
      <c r="G151" s="965"/>
      <c r="H151" s="969"/>
      <c r="I151" s="961"/>
      <c r="J151" s="961"/>
      <c r="K151" s="961"/>
      <c r="L151" s="961"/>
      <c r="M151" s="961"/>
      <c r="N151" s="962"/>
      <c r="O151" s="965"/>
      <c r="P151" s="961"/>
      <c r="Q151" s="961"/>
      <c r="R151" s="962"/>
      <c r="S151" s="965"/>
      <c r="T151" s="961"/>
      <c r="U151" s="961"/>
      <c r="V151" s="962"/>
      <c r="W151" s="963"/>
      <c r="X151" s="964"/>
      <c r="Y151" s="255"/>
      <c r="Z151" s="964"/>
    </row>
    <row r="152" spans="1:26" x14ac:dyDescent="0.25">
      <c r="A152" s="190" t="s">
        <v>184</v>
      </c>
      <c r="B152" s="181"/>
      <c r="C152" s="182" t="s">
        <v>151</v>
      </c>
      <c r="D152" s="181"/>
      <c r="E152" s="183">
        <v>30</v>
      </c>
      <c r="F152" s="191">
        <v>2</v>
      </c>
      <c r="G152" s="186"/>
      <c r="H152" s="357"/>
      <c r="I152" s="187">
        <v>30</v>
      </c>
      <c r="J152" s="187"/>
      <c r="K152" s="187"/>
      <c r="L152" s="187"/>
      <c r="M152" s="187"/>
      <c r="N152" s="191"/>
      <c r="O152" s="186"/>
      <c r="P152" s="187"/>
      <c r="Q152" s="187"/>
      <c r="R152" s="191"/>
      <c r="S152" s="183"/>
      <c r="T152" s="185">
        <v>30</v>
      </c>
      <c r="U152" s="185"/>
      <c r="V152" s="184"/>
      <c r="W152" s="186"/>
      <c r="X152" s="187"/>
      <c r="Y152" s="187"/>
      <c r="Z152" s="187"/>
    </row>
    <row r="153" spans="1:26" x14ac:dyDescent="0.25">
      <c r="A153" s="190" t="s">
        <v>185</v>
      </c>
      <c r="B153" s="181"/>
      <c r="C153" s="182"/>
      <c r="D153" s="181" t="s">
        <v>176</v>
      </c>
      <c r="E153" s="183">
        <v>30</v>
      </c>
      <c r="F153" s="191">
        <v>1</v>
      </c>
      <c r="G153" s="186"/>
      <c r="H153" s="357"/>
      <c r="I153" s="187">
        <v>30</v>
      </c>
      <c r="J153" s="187"/>
      <c r="K153" s="187"/>
      <c r="L153" s="187"/>
      <c r="M153" s="187"/>
      <c r="N153" s="191"/>
      <c r="O153" s="186"/>
      <c r="P153" s="187"/>
      <c r="Q153" s="187"/>
      <c r="R153" s="191">
        <v>30</v>
      </c>
      <c r="S153" s="183"/>
      <c r="T153" s="185"/>
      <c r="U153" s="185"/>
      <c r="V153" s="184"/>
      <c r="W153" s="186"/>
      <c r="X153" s="187"/>
      <c r="Y153" s="187"/>
      <c r="Z153" s="187"/>
    </row>
    <row r="154" spans="1:26" x14ac:dyDescent="0.25">
      <c r="A154" s="190" t="s">
        <v>186</v>
      </c>
      <c r="B154" s="181"/>
      <c r="C154" s="182"/>
      <c r="D154" s="181" t="s">
        <v>151</v>
      </c>
      <c r="E154" s="183">
        <v>15</v>
      </c>
      <c r="F154" s="191">
        <v>1</v>
      </c>
      <c r="G154" s="186">
        <v>15</v>
      </c>
      <c r="H154" s="357"/>
      <c r="I154" s="187"/>
      <c r="J154" s="187"/>
      <c r="K154" s="187"/>
      <c r="L154" s="187"/>
      <c r="M154" s="187"/>
      <c r="N154" s="191"/>
      <c r="O154" s="186"/>
      <c r="P154" s="187"/>
      <c r="Q154" s="187">
        <v>15</v>
      </c>
      <c r="R154" s="191"/>
      <c r="S154" s="183"/>
      <c r="T154" s="185"/>
      <c r="U154" s="185"/>
      <c r="V154" s="184"/>
      <c r="W154" s="186"/>
      <c r="X154" s="187"/>
      <c r="Y154" s="187"/>
      <c r="Z154" s="187"/>
    </row>
    <row r="155" spans="1:26" x14ac:dyDescent="0.25">
      <c r="A155" s="190" t="s">
        <v>187</v>
      </c>
      <c r="B155" s="181"/>
      <c r="C155" s="182"/>
      <c r="D155" s="181" t="s">
        <v>151</v>
      </c>
      <c r="E155" s="183">
        <v>30</v>
      </c>
      <c r="F155" s="191">
        <v>2</v>
      </c>
      <c r="G155" s="186">
        <v>30</v>
      </c>
      <c r="H155" s="357"/>
      <c r="I155" s="187"/>
      <c r="J155" s="187"/>
      <c r="K155" s="187"/>
      <c r="L155" s="187"/>
      <c r="M155" s="187"/>
      <c r="N155" s="191"/>
      <c r="O155" s="186"/>
      <c r="P155" s="187"/>
      <c r="Q155" s="187">
        <v>30</v>
      </c>
      <c r="R155" s="191"/>
      <c r="S155" s="183"/>
      <c r="T155" s="185"/>
      <c r="U155" s="185"/>
      <c r="V155" s="184"/>
      <c r="W155" s="186"/>
      <c r="X155" s="187"/>
      <c r="Y155" s="187"/>
      <c r="Z155" s="187"/>
    </row>
    <row r="156" spans="1:26" x14ac:dyDescent="0.25">
      <c r="A156" s="190" t="s">
        <v>76</v>
      </c>
      <c r="B156" s="181"/>
      <c r="C156" s="182"/>
      <c r="D156" s="181" t="s">
        <v>176</v>
      </c>
      <c r="E156" s="183">
        <v>15</v>
      </c>
      <c r="F156" s="184">
        <v>1</v>
      </c>
      <c r="G156" s="183"/>
      <c r="H156" s="335"/>
      <c r="I156" s="185">
        <v>15</v>
      </c>
      <c r="J156" s="185"/>
      <c r="K156" s="185"/>
      <c r="L156" s="185"/>
      <c r="M156" s="185"/>
      <c r="N156" s="184"/>
      <c r="O156" s="183"/>
      <c r="P156" s="185"/>
      <c r="Q156" s="185"/>
      <c r="R156" s="184">
        <v>15</v>
      </c>
      <c r="S156" s="183"/>
      <c r="T156" s="185"/>
      <c r="U156" s="185"/>
      <c r="V156" s="184"/>
      <c r="W156" s="186"/>
      <c r="X156" s="187"/>
      <c r="Y156" s="187"/>
      <c r="Z156" s="187"/>
    </row>
    <row r="157" spans="1:26" x14ac:dyDescent="0.25">
      <c r="A157" s="246" t="s">
        <v>188</v>
      </c>
      <c r="B157" s="247"/>
      <c r="C157" s="248"/>
      <c r="D157" s="247" t="s">
        <v>151</v>
      </c>
      <c r="E157" s="249">
        <v>30</v>
      </c>
      <c r="F157" s="250">
        <v>2</v>
      </c>
      <c r="G157" s="249"/>
      <c r="H157" s="358">
        <v>30</v>
      </c>
      <c r="I157" s="252"/>
      <c r="J157" s="252"/>
      <c r="K157" s="252"/>
      <c r="L157" s="252"/>
      <c r="M157" s="252"/>
      <c r="N157" s="250"/>
      <c r="O157" s="249"/>
      <c r="P157" s="252"/>
      <c r="Q157" s="252"/>
      <c r="R157" s="250"/>
      <c r="S157" s="249"/>
      <c r="T157" s="252"/>
      <c r="U157" s="252"/>
      <c r="V157" s="250"/>
      <c r="W157" s="254"/>
      <c r="X157" s="255"/>
      <c r="Y157" s="255">
        <v>30</v>
      </c>
      <c r="Z157" s="255"/>
    </row>
    <row r="158" spans="1:26" ht="18" x14ac:dyDescent="0.25">
      <c r="A158" s="205"/>
      <c r="B158" s="208"/>
      <c r="C158" s="207" t="s">
        <v>189</v>
      </c>
      <c r="D158" s="217" t="s">
        <v>190</v>
      </c>
      <c r="E158" s="209">
        <f>SUM(E150:E157)</f>
        <v>270</v>
      </c>
      <c r="F158" s="210">
        <f>SUM(F150:F157)</f>
        <v>17</v>
      </c>
      <c r="G158" s="209">
        <f>SUM(G150:G157)</f>
        <v>45</v>
      </c>
      <c r="H158" s="211">
        <f>SUM(H150:H157)</f>
        <v>30</v>
      </c>
      <c r="I158" s="211">
        <f>SUM(I150:I157)</f>
        <v>195</v>
      </c>
      <c r="J158" s="211"/>
      <c r="K158" s="211"/>
      <c r="L158" s="211"/>
      <c r="M158" s="211"/>
      <c r="N158" s="210"/>
      <c r="O158" s="209"/>
      <c r="P158" s="211">
        <f>SUM(P150:P157)</f>
        <v>60</v>
      </c>
      <c r="Q158" s="211">
        <f>SUM(Q150:Q157)</f>
        <v>45</v>
      </c>
      <c r="R158" s="210">
        <f>SUM(R150:R157)</f>
        <v>105</v>
      </c>
      <c r="S158" s="209"/>
      <c r="T158" s="211"/>
      <c r="U158" s="211"/>
      <c r="V158" s="210"/>
      <c r="W158" s="212"/>
      <c r="X158" s="213">
        <f>SUM(X150:X157)</f>
        <v>0</v>
      </c>
      <c r="Y158" s="213">
        <f>SUM(Y150:Y157)</f>
        <v>30</v>
      </c>
      <c r="Z158" s="213"/>
    </row>
    <row r="159" spans="1:26" x14ac:dyDescent="0.25">
      <c r="A159" s="359" t="s">
        <v>191</v>
      </c>
      <c r="B159" s="360"/>
      <c r="C159" s="361"/>
      <c r="D159" s="360" t="s">
        <v>192</v>
      </c>
      <c r="E159" s="362">
        <v>90</v>
      </c>
      <c r="F159" s="363">
        <v>12</v>
      </c>
      <c r="G159" s="361"/>
      <c r="H159" s="364"/>
      <c r="I159" s="361">
        <v>90</v>
      </c>
      <c r="J159" s="364"/>
      <c r="K159" s="361"/>
      <c r="L159" s="364"/>
      <c r="M159" s="361"/>
      <c r="N159" s="360"/>
      <c r="O159" s="361"/>
      <c r="P159" s="364"/>
      <c r="Q159" s="361"/>
      <c r="R159" s="360"/>
      <c r="S159" s="361"/>
      <c r="T159" s="364"/>
      <c r="U159" s="361"/>
      <c r="V159" s="360"/>
      <c r="W159" s="361"/>
      <c r="X159" s="364"/>
      <c r="Y159" s="361"/>
      <c r="Z159" s="365">
        <v>90</v>
      </c>
    </row>
    <row r="160" spans="1:26" x14ac:dyDescent="0.25">
      <c r="A160" s="205"/>
      <c r="B160" s="206"/>
      <c r="C160" s="295"/>
      <c r="D160" s="206"/>
      <c r="E160" s="296"/>
      <c r="F160" s="264"/>
      <c r="G160" s="296"/>
      <c r="H160" s="297"/>
      <c r="I160" s="298"/>
      <c r="J160" s="298"/>
      <c r="K160" s="298"/>
      <c r="L160" s="298"/>
      <c r="M160" s="298"/>
      <c r="N160" s="264"/>
      <c r="O160" s="296"/>
      <c r="P160" s="298"/>
      <c r="Q160" s="298"/>
      <c r="R160" s="264"/>
      <c r="S160" s="296"/>
      <c r="T160" s="298"/>
      <c r="U160" s="298"/>
      <c r="V160" s="264"/>
      <c r="W160" s="299"/>
      <c r="X160" s="300"/>
      <c r="Y160" s="300"/>
      <c r="Z160" s="300"/>
    </row>
  </sheetData>
  <mergeCells count="511">
    <mergeCell ref="A1:Z1"/>
    <mergeCell ref="A2:Z2"/>
    <mergeCell ref="A3:Z3"/>
    <mergeCell ref="A5:Z5"/>
    <mergeCell ref="A6:Z6"/>
    <mergeCell ref="A7:Z7"/>
    <mergeCell ref="A8:A10"/>
    <mergeCell ref="B8:B10"/>
    <mergeCell ref="C8:D8"/>
    <mergeCell ref="E8:E10"/>
    <mergeCell ref="F8:F10"/>
    <mergeCell ref="G8:N8"/>
    <mergeCell ref="O8:R8"/>
    <mergeCell ref="S8:V8"/>
    <mergeCell ref="W8:Z8"/>
    <mergeCell ref="C9:C10"/>
    <mergeCell ref="D9:D10"/>
    <mergeCell ref="G9:G10"/>
    <mergeCell ref="H9:H10"/>
    <mergeCell ref="I9:K9"/>
    <mergeCell ref="L9:L10"/>
    <mergeCell ref="M9:M10"/>
    <mergeCell ref="N9:N10"/>
    <mergeCell ref="O9:P9"/>
    <mergeCell ref="Q9:R9"/>
    <mergeCell ref="S9:T9"/>
    <mergeCell ref="U9:V9"/>
    <mergeCell ref="W9:X9"/>
    <mergeCell ref="Y9:Z9"/>
    <mergeCell ref="A31:A32"/>
    <mergeCell ref="B31:B32"/>
    <mergeCell ref="C31:C32"/>
    <mergeCell ref="D31:D32"/>
    <mergeCell ref="E31:E32"/>
    <mergeCell ref="H31:H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41:A43"/>
    <mergeCell ref="B41:B43"/>
    <mergeCell ref="C41:C43"/>
    <mergeCell ref="D41:D43"/>
    <mergeCell ref="E41:E43"/>
    <mergeCell ref="G41:G43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V41:V43"/>
    <mergeCell ref="W41:W43"/>
    <mergeCell ref="X41:X43"/>
    <mergeCell ref="Y41:Y43"/>
    <mergeCell ref="Z41:Z43"/>
    <mergeCell ref="A45:Z45"/>
    <mergeCell ref="A46:A48"/>
    <mergeCell ref="B46:B48"/>
    <mergeCell ref="C46:D46"/>
    <mergeCell ref="E46:E48"/>
    <mergeCell ref="F46:F48"/>
    <mergeCell ref="G46:N46"/>
    <mergeCell ref="O46:R46"/>
    <mergeCell ref="S46:V46"/>
    <mergeCell ref="W46:Z46"/>
    <mergeCell ref="C47:C48"/>
    <mergeCell ref="D47:D48"/>
    <mergeCell ref="G47:G48"/>
    <mergeCell ref="H47:H48"/>
    <mergeCell ref="I47:K47"/>
    <mergeCell ref="L47:L48"/>
    <mergeCell ref="M47:M48"/>
    <mergeCell ref="N47:N48"/>
    <mergeCell ref="O47:P47"/>
    <mergeCell ref="Q47:R47"/>
    <mergeCell ref="S47:T47"/>
    <mergeCell ref="U47:V47"/>
    <mergeCell ref="W47:X47"/>
    <mergeCell ref="Y47:Z47"/>
    <mergeCell ref="A51:A52"/>
    <mergeCell ref="B51:B52"/>
    <mergeCell ref="E51:E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53:A54"/>
    <mergeCell ref="B53:B54"/>
    <mergeCell ref="C53:C54"/>
    <mergeCell ref="E53:E54"/>
    <mergeCell ref="H53:H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56:A57"/>
    <mergeCell ref="B56:B57"/>
    <mergeCell ref="C56:C57"/>
    <mergeCell ref="D56:D57"/>
    <mergeCell ref="E56:E57"/>
    <mergeCell ref="H56:H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Y56:Y57"/>
    <mergeCell ref="Z56:Z57"/>
    <mergeCell ref="A58:A59"/>
    <mergeCell ref="B58:B59"/>
    <mergeCell ref="D58:D59"/>
    <mergeCell ref="E58:E59"/>
    <mergeCell ref="H58:H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W58:W59"/>
    <mergeCell ref="X58:X59"/>
    <mergeCell ref="Y58:Y59"/>
    <mergeCell ref="Z58:Z59"/>
    <mergeCell ref="A60:A61"/>
    <mergeCell ref="B60:B61"/>
    <mergeCell ref="C60:C61"/>
    <mergeCell ref="D60:D61"/>
    <mergeCell ref="E60:E61"/>
    <mergeCell ref="H60:H61"/>
    <mergeCell ref="A77:A78"/>
    <mergeCell ref="B77:B78"/>
    <mergeCell ref="C77:C78"/>
    <mergeCell ref="D77:D78"/>
    <mergeCell ref="E77:E78"/>
    <mergeCell ref="H77:H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Y77:Y78"/>
    <mergeCell ref="Z77:Z78"/>
    <mergeCell ref="A80:A82"/>
    <mergeCell ref="B80:B82"/>
    <mergeCell ref="C80:D80"/>
    <mergeCell ref="E80:E82"/>
    <mergeCell ref="F80:F82"/>
    <mergeCell ref="G80:N80"/>
    <mergeCell ref="O80:R80"/>
    <mergeCell ref="S80:V80"/>
    <mergeCell ref="W80:Z80"/>
    <mergeCell ref="C81:C82"/>
    <mergeCell ref="D81:D82"/>
    <mergeCell ref="G81:G82"/>
    <mergeCell ref="H81:H82"/>
    <mergeCell ref="I81:K81"/>
    <mergeCell ref="L81:L82"/>
    <mergeCell ref="M81:M82"/>
    <mergeCell ref="N81:N82"/>
    <mergeCell ref="O81:P81"/>
    <mergeCell ref="Q81:R81"/>
    <mergeCell ref="S81:T81"/>
    <mergeCell ref="U81:V81"/>
    <mergeCell ref="W81:X81"/>
    <mergeCell ref="Y81:Z81"/>
    <mergeCell ref="A85:A86"/>
    <mergeCell ref="B85:B86"/>
    <mergeCell ref="E85:E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U85:U86"/>
    <mergeCell ref="V85:V86"/>
    <mergeCell ref="W85:W86"/>
    <mergeCell ref="X85:X86"/>
    <mergeCell ref="Y85:Y86"/>
    <mergeCell ref="Z85:Z86"/>
    <mergeCell ref="A87:A88"/>
    <mergeCell ref="B87:B88"/>
    <mergeCell ref="C87:C88"/>
    <mergeCell ref="E87:E88"/>
    <mergeCell ref="H87:H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Y87:Y88"/>
    <mergeCell ref="Z87:Z88"/>
    <mergeCell ref="A90:A91"/>
    <mergeCell ref="B90:B91"/>
    <mergeCell ref="C90:C91"/>
    <mergeCell ref="D90:D91"/>
    <mergeCell ref="E90:E91"/>
    <mergeCell ref="H90:H91"/>
    <mergeCell ref="J90:J91"/>
    <mergeCell ref="K90:K91"/>
    <mergeCell ref="L90:L91"/>
    <mergeCell ref="M90:M91"/>
    <mergeCell ref="N90:N91"/>
    <mergeCell ref="O90:O91"/>
    <mergeCell ref="P90:P91"/>
    <mergeCell ref="Q90:Q91"/>
    <mergeCell ref="R90:R91"/>
    <mergeCell ref="S90:S91"/>
    <mergeCell ref="T90:T91"/>
    <mergeCell ref="U90:U91"/>
    <mergeCell ref="V90:V91"/>
    <mergeCell ref="W90:W91"/>
    <mergeCell ref="X90:X91"/>
    <mergeCell ref="Y90:Y91"/>
    <mergeCell ref="Z90:Z91"/>
    <mergeCell ref="A92:A93"/>
    <mergeCell ref="B92:B93"/>
    <mergeCell ref="D92:D93"/>
    <mergeCell ref="E92:E93"/>
    <mergeCell ref="H92:H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W92:W93"/>
    <mergeCell ref="X92:X93"/>
    <mergeCell ref="Y92:Y93"/>
    <mergeCell ref="Z92:Z93"/>
    <mergeCell ref="A94:A95"/>
    <mergeCell ref="B94:B95"/>
    <mergeCell ref="C94:C95"/>
    <mergeCell ref="D94:D95"/>
    <mergeCell ref="E94:E95"/>
    <mergeCell ref="H94:H95"/>
    <mergeCell ref="A111:A112"/>
    <mergeCell ref="B111:B112"/>
    <mergeCell ref="C111:C112"/>
    <mergeCell ref="D111:D112"/>
    <mergeCell ref="E111:E112"/>
    <mergeCell ref="H111:H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114:A116"/>
    <mergeCell ref="B114:B116"/>
    <mergeCell ref="C114:D114"/>
    <mergeCell ref="E114:E116"/>
    <mergeCell ref="F114:F116"/>
    <mergeCell ref="G114:N114"/>
    <mergeCell ref="O114:R114"/>
    <mergeCell ref="S114:V114"/>
    <mergeCell ref="W114:Z114"/>
    <mergeCell ref="C115:C116"/>
    <mergeCell ref="D115:D116"/>
    <mergeCell ref="G115:G116"/>
    <mergeCell ref="H115:H116"/>
    <mergeCell ref="I115:K115"/>
    <mergeCell ref="L115:L116"/>
    <mergeCell ref="M115:M116"/>
    <mergeCell ref="N115:N116"/>
    <mergeCell ref="O115:P115"/>
    <mergeCell ref="Q115:R115"/>
    <mergeCell ref="S115:T115"/>
    <mergeCell ref="U115:V115"/>
    <mergeCell ref="W115:X115"/>
    <mergeCell ref="Y115:Z115"/>
    <mergeCell ref="A119:A120"/>
    <mergeCell ref="B119:B120"/>
    <mergeCell ref="E119:E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U119:U120"/>
    <mergeCell ref="V119:V120"/>
    <mergeCell ref="W119:W120"/>
    <mergeCell ref="X119:X120"/>
    <mergeCell ref="Y119:Y120"/>
    <mergeCell ref="Z119:Z120"/>
    <mergeCell ref="A121:A122"/>
    <mergeCell ref="B121:B122"/>
    <mergeCell ref="C121:C122"/>
    <mergeCell ref="E121:E122"/>
    <mergeCell ref="H121:H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124:A125"/>
    <mergeCell ref="B124:B125"/>
    <mergeCell ref="C124:C125"/>
    <mergeCell ref="D124:D125"/>
    <mergeCell ref="E124:E125"/>
    <mergeCell ref="H124:H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Y124:Y125"/>
    <mergeCell ref="Z124:Z125"/>
    <mergeCell ref="A126:A127"/>
    <mergeCell ref="B126:B127"/>
    <mergeCell ref="D126:D127"/>
    <mergeCell ref="E126:E127"/>
    <mergeCell ref="H126:H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W126:W127"/>
    <mergeCell ref="X126:X127"/>
    <mergeCell ref="Y126:Y127"/>
    <mergeCell ref="Z126:Z127"/>
    <mergeCell ref="A128:A129"/>
    <mergeCell ref="B128:B129"/>
    <mergeCell ref="C128:C129"/>
    <mergeCell ref="D128:D129"/>
    <mergeCell ref="E128:E129"/>
    <mergeCell ref="H128:H129"/>
    <mergeCell ref="A142:Z142"/>
    <mergeCell ref="A145:A146"/>
    <mergeCell ref="B145:B146"/>
    <mergeCell ref="C145:C146"/>
    <mergeCell ref="D145:D146"/>
    <mergeCell ref="E145:E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Y145:Y146"/>
    <mergeCell ref="Z145:Z146"/>
    <mergeCell ref="A149:Z149"/>
    <mergeCell ref="A150:A151"/>
    <mergeCell ref="B150:B151"/>
    <mergeCell ref="C150:C151"/>
    <mergeCell ref="D150:D151"/>
    <mergeCell ref="E150:E151"/>
    <mergeCell ref="G150:G151"/>
    <mergeCell ref="H150:H151"/>
    <mergeCell ref="I150:I151"/>
    <mergeCell ref="J150:J151"/>
    <mergeCell ref="T150:T151"/>
    <mergeCell ref="U150:U151"/>
    <mergeCell ref="V150:V151"/>
    <mergeCell ref="W150:W151"/>
    <mergeCell ref="X150:X151"/>
    <mergeCell ref="Z150:Z151"/>
    <mergeCell ref="K150:K151"/>
    <mergeCell ref="L150:L151"/>
    <mergeCell ref="M150:M151"/>
    <mergeCell ref="N150:N151"/>
    <mergeCell ref="O150:O151"/>
    <mergeCell ref="P150:P151"/>
    <mergeCell ref="Q150:Q151"/>
    <mergeCell ref="R150:R151"/>
    <mergeCell ref="S150:S15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PSpec M-5 MGR ST</vt:lpstr>
      <vt:lpstr>Arkusz1</vt:lpstr>
      <vt:lpstr>Arkusz2</vt:lpstr>
      <vt:lpstr>'PSpec M-5 MGR ST'!Obszar_wydruku</vt:lpstr>
      <vt:lpstr>'PSpec M-5 MGR ST'!Print_Area_0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Izabela</cp:lastModifiedBy>
  <cp:revision>5</cp:revision>
  <cp:lastPrinted>2021-02-10T17:55:56Z</cp:lastPrinted>
  <dcterms:created xsi:type="dcterms:W3CDTF">1997-02-26T13:46:56Z</dcterms:created>
  <dcterms:modified xsi:type="dcterms:W3CDTF">2021-06-17T05:16:01Z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